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FÉLIX ALFONSO HIDALGO\CAMPORT\CONTENEDORES SOCIOS\VERSIONES FINALES\"/>
    </mc:Choice>
  </mc:AlternateContent>
  <xr:revisionPtr revIDLastSave="0" documentId="13_ncr:1_{CFF08145-278F-419A-ACFD-A0E19E8EF1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 - JUN 2025 VS 2024" sheetId="8" r:id="rId1"/>
    <sheet name="2024 VS 2023" sheetId="10" r:id="rId2"/>
    <sheet name="2023 VS 2022" sheetId="7" r:id="rId3"/>
    <sheet name="2022 VS 2021" sheetId="5" r:id="rId4"/>
    <sheet name="2021 VS 2020" sheetId="9" r:id="rId5"/>
    <sheet name="2020 VS 2019" sheetId="1" r:id="rId6"/>
    <sheet name="GRÁFICO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6" l="1"/>
  <c r="H27" i="6"/>
  <c r="H26" i="6"/>
  <c r="H25" i="6"/>
  <c r="H24" i="6"/>
  <c r="H23" i="6"/>
  <c r="H22" i="6"/>
  <c r="H21" i="6"/>
  <c r="H20" i="6"/>
  <c r="H19" i="6"/>
  <c r="H18" i="6"/>
  <c r="H17" i="6"/>
  <c r="G28" i="6"/>
  <c r="G27" i="6"/>
  <c r="G26" i="6"/>
  <c r="G25" i="6"/>
  <c r="G24" i="6"/>
  <c r="G23" i="6"/>
  <c r="G22" i="6"/>
  <c r="G21" i="6"/>
  <c r="G20" i="6"/>
  <c r="G19" i="6"/>
  <c r="G18" i="6"/>
  <c r="G17" i="6"/>
  <c r="H13" i="6"/>
  <c r="H12" i="6"/>
  <c r="H11" i="6"/>
  <c r="H10" i="6"/>
  <c r="H9" i="6"/>
  <c r="H8" i="6"/>
  <c r="H7" i="6"/>
  <c r="H6" i="6"/>
  <c r="H5" i="6"/>
  <c r="H4" i="6"/>
  <c r="H3" i="6"/>
  <c r="H2" i="6"/>
  <c r="G13" i="6"/>
  <c r="G12" i="6"/>
  <c r="G11" i="6"/>
  <c r="G10" i="6"/>
  <c r="G9" i="6"/>
  <c r="G8" i="6"/>
  <c r="G7" i="6"/>
  <c r="G6" i="6"/>
  <c r="G5" i="6"/>
  <c r="G4" i="6"/>
  <c r="G3" i="6"/>
  <c r="G2" i="6"/>
  <c r="U72" i="8"/>
  <c r="T72" i="8"/>
  <c r="U71" i="8"/>
  <c r="T71" i="8"/>
  <c r="U70" i="8"/>
  <c r="T70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S77" i="10" l="1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S42" i="10"/>
  <c r="S60" i="10" s="1"/>
  <c r="S78" i="10" s="1"/>
  <c r="R42" i="10"/>
  <c r="Q42" i="10"/>
  <c r="P42" i="10"/>
  <c r="O42" i="10"/>
  <c r="O60" i="10" s="1"/>
  <c r="O78" i="10" s="1"/>
  <c r="N42" i="10"/>
  <c r="N60" i="10" s="1"/>
  <c r="N78" i="10" s="1"/>
  <c r="M42" i="10"/>
  <c r="M60" i="10" s="1"/>
  <c r="M78" i="10" s="1"/>
  <c r="L42" i="10"/>
  <c r="L60" i="10" s="1"/>
  <c r="K42" i="10"/>
  <c r="K60" i="10" s="1"/>
  <c r="K78" i="10" s="1"/>
  <c r="J42" i="10"/>
  <c r="J60" i="10" s="1"/>
  <c r="J78" i="10" s="1"/>
  <c r="I42" i="10"/>
  <c r="I60" i="10" s="1"/>
  <c r="I78" i="10" s="1"/>
  <c r="H42" i="10"/>
  <c r="H60" i="10" s="1"/>
  <c r="H78" i="10" s="1"/>
  <c r="G42" i="10"/>
  <c r="G60" i="10" s="1"/>
  <c r="G78" i="10" s="1"/>
  <c r="F42" i="10"/>
  <c r="E42" i="10"/>
  <c r="D42" i="10"/>
  <c r="U41" i="10"/>
  <c r="U59" i="10" s="1"/>
  <c r="T41" i="10"/>
  <c r="T59" i="10" s="1"/>
  <c r="U40" i="10"/>
  <c r="U76" i="10" s="1"/>
  <c r="T40" i="10"/>
  <c r="T76" i="10" s="1"/>
  <c r="U39" i="10"/>
  <c r="U57" i="10" s="1"/>
  <c r="T39" i="10"/>
  <c r="T57" i="10" s="1"/>
  <c r="U38" i="10"/>
  <c r="U74" i="10" s="1"/>
  <c r="T38" i="10"/>
  <c r="T74" i="10" s="1"/>
  <c r="U37" i="10"/>
  <c r="U55" i="10" s="1"/>
  <c r="T37" i="10"/>
  <c r="T55" i="10" s="1"/>
  <c r="U36" i="10"/>
  <c r="U72" i="10" s="1"/>
  <c r="T36" i="10"/>
  <c r="T72" i="10" s="1"/>
  <c r="U35" i="10"/>
  <c r="U53" i="10" s="1"/>
  <c r="T35" i="10"/>
  <c r="T53" i="10" s="1"/>
  <c r="U34" i="10"/>
  <c r="U70" i="10" s="1"/>
  <c r="T34" i="10"/>
  <c r="T70" i="10" s="1"/>
  <c r="U33" i="10"/>
  <c r="U51" i="10" s="1"/>
  <c r="T33" i="10"/>
  <c r="T51" i="10" s="1"/>
  <c r="U32" i="10"/>
  <c r="U68" i="10" s="1"/>
  <c r="T32" i="10"/>
  <c r="T68" i="10" s="1"/>
  <c r="U31" i="10"/>
  <c r="U49" i="10" s="1"/>
  <c r="T31" i="10"/>
  <c r="T49" i="10" s="1"/>
  <c r="U30" i="10"/>
  <c r="U66" i="10" s="1"/>
  <c r="T30" i="10"/>
  <c r="T66" i="10" s="1"/>
  <c r="S24" i="10"/>
  <c r="R24" i="10"/>
  <c r="R60" i="10" s="1"/>
  <c r="R78" i="10" s="1"/>
  <c r="Q24" i="10"/>
  <c r="Q60" i="10" s="1"/>
  <c r="Q78" i="10" s="1"/>
  <c r="P24" i="10"/>
  <c r="P60" i="10" s="1"/>
  <c r="O24" i="10"/>
  <c r="N24" i="10"/>
  <c r="M24" i="10"/>
  <c r="L24" i="10"/>
  <c r="K24" i="10"/>
  <c r="J24" i="10"/>
  <c r="I24" i="10"/>
  <c r="H24" i="10"/>
  <c r="G24" i="10"/>
  <c r="F24" i="10"/>
  <c r="F60" i="10" s="1"/>
  <c r="F78" i="10" s="1"/>
  <c r="E24" i="10"/>
  <c r="E60" i="10" s="1"/>
  <c r="D24" i="10"/>
  <c r="D60" i="10" s="1"/>
  <c r="U23" i="10"/>
  <c r="T23" i="10"/>
  <c r="U22" i="10"/>
  <c r="T22" i="10"/>
  <c r="U21" i="10"/>
  <c r="T21" i="10"/>
  <c r="U20" i="10"/>
  <c r="T20" i="10"/>
  <c r="U19" i="10"/>
  <c r="T19" i="10"/>
  <c r="U18" i="10"/>
  <c r="T18" i="10"/>
  <c r="U17" i="10"/>
  <c r="T17" i="10"/>
  <c r="U16" i="10"/>
  <c r="T16" i="10"/>
  <c r="U15" i="10"/>
  <c r="T15" i="10"/>
  <c r="U14" i="10"/>
  <c r="T14" i="10"/>
  <c r="U13" i="10"/>
  <c r="T13" i="10"/>
  <c r="U12" i="10"/>
  <c r="U24" i="10" s="1"/>
  <c r="T12" i="10"/>
  <c r="T24" i="10" s="1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S42" i="9"/>
  <c r="R42" i="9"/>
  <c r="Q42" i="9"/>
  <c r="P42" i="9"/>
  <c r="O42" i="9"/>
  <c r="N42" i="9"/>
  <c r="M42" i="9"/>
  <c r="M60" i="9" s="1"/>
  <c r="M78" i="9" s="1"/>
  <c r="L42" i="9"/>
  <c r="L60" i="9" s="1"/>
  <c r="K42" i="9"/>
  <c r="K60" i="9" s="1"/>
  <c r="K78" i="9" s="1"/>
  <c r="J42" i="9"/>
  <c r="J60" i="9" s="1"/>
  <c r="J78" i="9" s="1"/>
  <c r="I42" i="9"/>
  <c r="H42" i="9"/>
  <c r="G42" i="9"/>
  <c r="F42" i="9"/>
  <c r="E42" i="9"/>
  <c r="D42" i="9"/>
  <c r="U41" i="9"/>
  <c r="T41" i="9"/>
  <c r="U40" i="9"/>
  <c r="U76" i="9" s="1"/>
  <c r="T40" i="9"/>
  <c r="T76" i="9" s="1"/>
  <c r="U39" i="9"/>
  <c r="U57" i="9" s="1"/>
  <c r="T39" i="9"/>
  <c r="T57" i="9" s="1"/>
  <c r="U38" i="9"/>
  <c r="T38" i="9"/>
  <c r="U37" i="9"/>
  <c r="T37" i="9"/>
  <c r="U36" i="9"/>
  <c r="T36" i="9"/>
  <c r="U35" i="9"/>
  <c r="T35" i="9"/>
  <c r="U34" i="9"/>
  <c r="U70" i="9" s="1"/>
  <c r="T34" i="9"/>
  <c r="T70" i="9" s="1"/>
  <c r="U33" i="9"/>
  <c r="U51" i="9" s="1"/>
  <c r="T33" i="9"/>
  <c r="T51" i="9" s="1"/>
  <c r="U32" i="9"/>
  <c r="T32" i="9"/>
  <c r="U31" i="9"/>
  <c r="T31" i="9"/>
  <c r="U30" i="9"/>
  <c r="T30" i="9"/>
  <c r="S24" i="9"/>
  <c r="S60" i="9" s="1"/>
  <c r="S78" i="9" s="1"/>
  <c r="R24" i="9"/>
  <c r="R60" i="9" s="1"/>
  <c r="R78" i="9" s="1"/>
  <c r="Q24" i="9"/>
  <c r="Q60" i="9" s="1"/>
  <c r="Q78" i="9" s="1"/>
  <c r="P24" i="9"/>
  <c r="P60" i="9" s="1"/>
  <c r="O24" i="9"/>
  <c r="O60" i="9" s="1"/>
  <c r="O78" i="9" s="1"/>
  <c r="N24" i="9"/>
  <c r="N60" i="9" s="1"/>
  <c r="N78" i="9" s="1"/>
  <c r="M24" i="9"/>
  <c r="L24" i="9"/>
  <c r="K24" i="9"/>
  <c r="J24" i="9"/>
  <c r="I24" i="9"/>
  <c r="H24" i="9"/>
  <c r="G24" i="9"/>
  <c r="G60" i="9" s="1"/>
  <c r="G78" i="9" s="1"/>
  <c r="F24" i="9"/>
  <c r="F60" i="9" s="1"/>
  <c r="F78" i="9" s="1"/>
  <c r="E24" i="9"/>
  <c r="E60" i="9" s="1"/>
  <c r="D24" i="9"/>
  <c r="D60" i="9" s="1"/>
  <c r="U23" i="9"/>
  <c r="U59" i="9" s="1"/>
  <c r="T23" i="9"/>
  <c r="T59" i="9" s="1"/>
  <c r="U22" i="9"/>
  <c r="T22" i="9"/>
  <c r="U21" i="9"/>
  <c r="T21" i="9"/>
  <c r="U20" i="9"/>
  <c r="T20" i="9"/>
  <c r="U19" i="9"/>
  <c r="U55" i="9" s="1"/>
  <c r="T19" i="9"/>
  <c r="T55" i="9" s="1"/>
  <c r="U18" i="9"/>
  <c r="T18" i="9"/>
  <c r="T72" i="9" s="1"/>
  <c r="U17" i="9"/>
  <c r="U53" i="9" s="1"/>
  <c r="T17" i="9"/>
  <c r="T53" i="9" s="1"/>
  <c r="U16" i="9"/>
  <c r="T16" i="9"/>
  <c r="U15" i="9"/>
  <c r="T15" i="9"/>
  <c r="U14" i="9"/>
  <c r="T14" i="9"/>
  <c r="U13" i="9"/>
  <c r="U49" i="9" s="1"/>
  <c r="T13" i="9"/>
  <c r="T49" i="9" s="1"/>
  <c r="U12" i="9"/>
  <c r="U66" i="9" s="1"/>
  <c r="T12" i="9"/>
  <c r="T66" i="9" s="1"/>
  <c r="J25" i="8"/>
  <c r="T13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S43" i="8"/>
  <c r="R43" i="8"/>
  <c r="Q43" i="8"/>
  <c r="P43" i="8"/>
  <c r="O43" i="8"/>
  <c r="N43" i="8"/>
  <c r="M43" i="8"/>
  <c r="L43" i="8"/>
  <c r="K43" i="8"/>
  <c r="J43" i="8"/>
  <c r="J61" i="8" s="1"/>
  <c r="J79" i="8" s="1"/>
  <c r="I43" i="8"/>
  <c r="H43" i="8"/>
  <c r="G43" i="8"/>
  <c r="F43" i="8"/>
  <c r="E43" i="8"/>
  <c r="D43" i="8"/>
  <c r="U42" i="8"/>
  <c r="T42" i="8"/>
  <c r="U41" i="8"/>
  <c r="T41" i="8"/>
  <c r="U40" i="8"/>
  <c r="T40" i="8"/>
  <c r="U39" i="8"/>
  <c r="T39" i="8"/>
  <c r="U38" i="8"/>
  <c r="U56" i="8" s="1"/>
  <c r="T38" i="8"/>
  <c r="U37" i="8"/>
  <c r="T37" i="8"/>
  <c r="U36" i="8"/>
  <c r="T36" i="8"/>
  <c r="U35" i="8"/>
  <c r="T35" i="8"/>
  <c r="U34" i="8"/>
  <c r="T34" i="8"/>
  <c r="U33" i="8"/>
  <c r="T33" i="8"/>
  <c r="U32" i="8"/>
  <c r="T32" i="8"/>
  <c r="U31" i="8"/>
  <c r="T31" i="8"/>
  <c r="S25" i="8"/>
  <c r="R25" i="8"/>
  <c r="Q25" i="8"/>
  <c r="Q61" i="8" s="1"/>
  <c r="Q79" i="8" s="1"/>
  <c r="P25" i="8"/>
  <c r="O25" i="8"/>
  <c r="N25" i="8"/>
  <c r="M25" i="8"/>
  <c r="L25" i="8"/>
  <c r="K25" i="8"/>
  <c r="I25" i="8"/>
  <c r="H25" i="8"/>
  <c r="G25" i="8"/>
  <c r="F25" i="8"/>
  <c r="E25" i="8"/>
  <c r="E61" i="8" s="1"/>
  <c r="D25" i="8"/>
  <c r="U24" i="8"/>
  <c r="T24" i="8"/>
  <c r="U23" i="8"/>
  <c r="T23" i="8"/>
  <c r="U22" i="8"/>
  <c r="T22" i="8"/>
  <c r="U21" i="8"/>
  <c r="T21" i="8"/>
  <c r="U20" i="8"/>
  <c r="T20" i="8"/>
  <c r="U19" i="8"/>
  <c r="U55" i="8" s="1"/>
  <c r="T19" i="8"/>
  <c r="T55" i="8" s="1"/>
  <c r="U18" i="8"/>
  <c r="T18" i="8"/>
  <c r="U17" i="8"/>
  <c r="T17" i="8"/>
  <c r="U16" i="8"/>
  <c r="T16" i="8"/>
  <c r="U15" i="8"/>
  <c r="T15" i="8"/>
  <c r="U14" i="8"/>
  <c r="T14" i="8"/>
  <c r="U13" i="8"/>
  <c r="U49" i="8" s="1"/>
  <c r="H1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P61" i="8" l="1"/>
  <c r="D61" i="8"/>
  <c r="R61" i="8"/>
  <c r="R79" i="8" s="1"/>
  <c r="T68" i="8"/>
  <c r="F61" i="8"/>
  <c r="F79" i="8" s="1"/>
  <c r="T69" i="8"/>
  <c r="U50" i="8"/>
  <c r="T25" i="8"/>
  <c r="U69" i="8"/>
  <c r="H2" i="10"/>
  <c r="D78" i="10"/>
  <c r="H1" i="10"/>
  <c r="H5" i="10"/>
  <c r="P78" i="10"/>
  <c r="H4" i="10"/>
  <c r="L78" i="10"/>
  <c r="H3" i="10"/>
  <c r="E78" i="10"/>
  <c r="T48" i="10"/>
  <c r="T50" i="10"/>
  <c r="T52" i="10"/>
  <c r="T54" i="10"/>
  <c r="T56" i="10"/>
  <c r="T58" i="10"/>
  <c r="T67" i="10"/>
  <c r="T69" i="10"/>
  <c r="T71" i="10"/>
  <c r="T73" i="10"/>
  <c r="T75" i="10"/>
  <c r="T77" i="10"/>
  <c r="U48" i="10"/>
  <c r="U50" i="10"/>
  <c r="U52" i="10"/>
  <c r="U54" i="10"/>
  <c r="U56" i="10"/>
  <c r="U58" i="10"/>
  <c r="U67" i="10"/>
  <c r="U69" i="10"/>
  <c r="U71" i="10"/>
  <c r="U73" i="10"/>
  <c r="U75" i="10"/>
  <c r="U77" i="10"/>
  <c r="T42" i="10"/>
  <c r="T60" i="10" s="1"/>
  <c r="T78" i="10" s="1"/>
  <c r="U42" i="10"/>
  <c r="U60" i="10" s="1"/>
  <c r="T58" i="8"/>
  <c r="U52" i="8"/>
  <c r="K61" i="8"/>
  <c r="K79" i="8" s="1"/>
  <c r="U54" i="8"/>
  <c r="U68" i="8"/>
  <c r="G61" i="8"/>
  <c r="G79" i="8" s="1"/>
  <c r="T67" i="8"/>
  <c r="U58" i="8"/>
  <c r="S61" i="8"/>
  <c r="S79" i="8" s="1"/>
  <c r="T51" i="8"/>
  <c r="T57" i="8"/>
  <c r="H61" i="8"/>
  <c r="H79" i="8" s="1"/>
  <c r="U67" i="8"/>
  <c r="L61" i="8"/>
  <c r="L79" i="8" s="1"/>
  <c r="M61" i="8"/>
  <c r="M79" i="8" s="1"/>
  <c r="N61" i="8"/>
  <c r="N79" i="8" s="1"/>
  <c r="U60" i="8"/>
  <c r="O61" i="8"/>
  <c r="O79" i="8" s="1"/>
  <c r="U51" i="8"/>
  <c r="U57" i="8"/>
  <c r="I61" i="8"/>
  <c r="I79" i="8" s="1"/>
  <c r="T50" i="8"/>
  <c r="T56" i="8"/>
  <c r="T77" i="9"/>
  <c r="U67" i="9"/>
  <c r="U73" i="9"/>
  <c r="T71" i="9"/>
  <c r="U77" i="9"/>
  <c r="U48" i="9"/>
  <c r="T73" i="9"/>
  <c r="T68" i="9"/>
  <c r="T74" i="9"/>
  <c r="H60" i="9"/>
  <c r="H78" i="9" s="1"/>
  <c r="U71" i="9"/>
  <c r="U72" i="9"/>
  <c r="T67" i="9"/>
  <c r="U68" i="9"/>
  <c r="U74" i="9"/>
  <c r="I60" i="9"/>
  <c r="I78" i="9" s="1"/>
  <c r="D78" i="9"/>
  <c r="H4" i="9"/>
  <c r="L78" i="9"/>
  <c r="H3" i="9"/>
  <c r="E78" i="9"/>
  <c r="H5" i="9"/>
  <c r="P78" i="9"/>
  <c r="T24" i="9"/>
  <c r="T48" i="9"/>
  <c r="T50" i="9"/>
  <c r="T52" i="9"/>
  <c r="T54" i="9"/>
  <c r="T56" i="9"/>
  <c r="T58" i="9"/>
  <c r="T69" i="9"/>
  <c r="T75" i="9"/>
  <c r="U24" i="9"/>
  <c r="U50" i="9"/>
  <c r="U52" i="9"/>
  <c r="U54" i="9"/>
  <c r="U56" i="9"/>
  <c r="U58" i="9"/>
  <c r="U69" i="9"/>
  <c r="U75" i="9"/>
  <c r="T42" i="9"/>
  <c r="U42" i="9"/>
  <c r="D79" i="8"/>
  <c r="P79" i="8"/>
  <c r="E79" i="8"/>
  <c r="T53" i="8"/>
  <c r="T59" i="8"/>
  <c r="U25" i="8"/>
  <c r="T49" i="8"/>
  <c r="U53" i="8"/>
  <c r="U59" i="8"/>
  <c r="T43" i="8"/>
  <c r="T52" i="8"/>
  <c r="T54" i="8"/>
  <c r="T60" i="8"/>
  <c r="U43" i="8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U41" i="7"/>
  <c r="F28" i="6" s="1"/>
  <c r="T41" i="7"/>
  <c r="F13" i="6" s="1"/>
  <c r="U40" i="7"/>
  <c r="F27" i="6" s="1"/>
  <c r="T40" i="7"/>
  <c r="F12" i="6" s="1"/>
  <c r="U39" i="7"/>
  <c r="T39" i="7"/>
  <c r="U38" i="7"/>
  <c r="F25" i="6" s="1"/>
  <c r="T38" i="7"/>
  <c r="F10" i="6" s="1"/>
  <c r="U37" i="7"/>
  <c r="F24" i="6" s="1"/>
  <c r="T37" i="7"/>
  <c r="F9" i="6" s="1"/>
  <c r="U36" i="7"/>
  <c r="F23" i="6" s="1"/>
  <c r="T36" i="7"/>
  <c r="F8" i="6" s="1"/>
  <c r="U35" i="7"/>
  <c r="F22" i="6" s="1"/>
  <c r="T35" i="7"/>
  <c r="F7" i="6" s="1"/>
  <c r="U34" i="7"/>
  <c r="F21" i="6" s="1"/>
  <c r="T34" i="7"/>
  <c r="F6" i="6" s="1"/>
  <c r="U33" i="7"/>
  <c r="T33" i="7"/>
  <c r="U32" i="7"/>
  <c r="F19" i="6" s="1"/>
  <c r="T32" i="7"/>
  <c r="F4" i="6" s="1"/>
  <c r="U31" i="7"/>
  <c r="T31" i="7"/>
  <c r="F3" i="6" s="1"/>
  <c r="U30" i="7"/>
  <c r="T30" i="7"/>
  <c r="F2" i="6" s="1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U71" i="7" s="1"/>
  <c r="T17" i="7"/>
  <c r="T71" i="7" s="1"/>
  <c r="U16" i="7"/>
  <c r="U70" i="7" s="1"/>
  <c r="T16" i="7"/>
  <c r="T70" i="7" s="1"/>
  <c r="U15" i="7"/>
  <c r="T15" i="7"/>
  <c r="U14" i="7"/>
  <c r="T14" i="7"/>
  <c r="U13" i="7"/>
  <c r="T13" i="7"/>
  <c r="U12" i="7"/>
  <c r="T12" i="7"/>
  <c r="T61" i="8" l="1"/>
  <c r="T79" i="8" s="1"/>
  <c r="H6" i="8"/>
  <c r="U78" i="10"/>
  <c r="H6" i="10"/>
  <c r="H5" i="8"/>
  <c r="U61" i="8"/>
  <c r="U79" i="8" s="1"/>
  <c r="H4" i="8"/>
  <c r="H2" i="8"/>
  <c r="H3" i="8"/>
  <c r="H1" i="9"/>
  <c r="H2" i="9"/>
  <c r="U60" i="9"/>
  <c r="T60" i="9"/>
  <c r="T78" i="9" s="1"/>
  <c r="T57" i="7"/>
  <c r="F11" i="6"/>
  <c r="U57" i="7"/>
  <c r="F26" i="6"/>
  <c r="T69" i="7"/>
  <c r="U69" i="7"/>
  <c r="T51" i="7"/>
  <c r="F5" i="6"/>
  <c r="U51" i="7"/>
  <c r="F20" i="6"/>
  <c r="U66" i="7"/>
  <c r="F17" i="6"/>
  <c r="U49" i="7"/>
  <c r="F18" i="6"/>
  <c r="T68" i="7"/>
  <c r="T49" i="7"/>
  <c r="U42" i="7"/>
  <c r="T53" i="7"/>
  <c r="U53" i="7"/>
  <c r="U24" i="7"/>
  <c r="E60" i="7"/>
  <c r="E78" i="7" s="1"/>
  <c r="R60" i="7"/>
  <c r="R78" i="7" s="1"/>
  <c r="S60" i="7"/>
  <c r="S78" i="7" s="1"/>
  <c r="T59" i="7"/>
  <c r="U59" i="7"/>
  <c r="Q60" i="7"/>
  <c r="Q78" i="7" s="1"/>
  <c r="T55" i="7"/>
  <c r="F60" i="7"/>
  <c r="F78" i="7" s="1"/>
  <c r="U55" i="7"/>
  <c r="G60" i="7"/>
  <c r="G78" i="7" s="1"/>
  <c r="H60" i="7"/>
  <c r="H78" i="7" s="1"/>
  <c r="U68" i="7"/>
  <c r="I60" i="7"/>
  <c r="I78" i="7" s="1"/>
  <c r="J60" i="7"/>
  <c r="J78" i="7" s="1"/>
  <c r="K60" i="7"/>
  <c r="K78" i="7" s="1"/>
  <c r="L60" i="7"/>
  <c r="L78" i="7" s="1"/>
  <c r="M60" i="7"/>
  <c r="M78" i="7" s="1"/>
  <c r="N60" i="7"/>
  <c r="N78" i="7" s="1"/>
  <c r="O60" i="7"/>
  <c r="O78" i="7" s="1"/>
  <c r="T24" i="7"/>
  <c r="T66" i="7"/>
  <c r="D60" i="7"/>
  <c r="D78" i="7" s="1"/>
  <c r="P60" i="7"/>
  <c r="P78" i="7" s="1"/>
  <c r="T48" i="7"/>
  <c r="T50" i="7"/>
  <c r="T52" i="7"/>
  <c r="T54" i="7"/>
  <c r="T56" i="7"/>
  <c r="T58" i="7"/>
  <c r="T67" i="7"/>
  <c r="U48" i="7"/>
  <c r="U50" i="7"/>
  <c r="U52" i="7"/>
  <c r="U54" i="7"/>
  <c r="U56" i="7"/>
  <c r="U58" i="7"/>
  <c r="U67" i="7"/>
  <c r="T42" i="7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66" i="5"/>
  <c r="D48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U41" i="5"/>
  <c r="T41" i="5"/>
  <c r="U40" i="5"/>
  <c r="T40" i="5"/>
  <c r="U39" i="5"/>
  <c r="T39" i="5"/>
  <c r="U38" i="5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30" i="5"/>
  <c r="T30" i="5"/>
  <c r="S24" i="5"/>
  <c r="R24" i="5"/>
  <c r="R60" i="5" s="1"/>
  <c r="R78" i="5" s="1"/>
  <c r="Q24" i="5"/>
  <c r="Q60" i="5" s="1"/>
  <c r="Q78" i="5" s="1"/>
  <c r="P24" i="5"/>
  <c r="O24" i="5"/>
  <c r="O60" i="5" s="1"/>
  <c r="O78" i="5" s="1"/>
  <c r="N24" i="5"/>
  <c r="M24" i="5"/>
  <c r="L24" i="5"/>
  <c r="K24" i="5"/>
  <c r="J24" i="5"/>
  <c r="I24" i="5"/>
  <c r="H24" i="5"/>
  <c r="G24" i="5"/>
  <c r="G60" i="5" s="1"/>
  <c r="G78" i="5" s="1"/>
  <c r="F24" i="5"/>
  <c r="F60" i="5" s="1"/>
  <c r="F78" i="5" s="1"/>
  <c r="E24" i="5"/>
  <c r="D24" i="5"/>
  <c r="U23" i="5"/>
  <c r="T23" i="5"/>
  <c r="U22" i="5"/>
  <c r="T22" i="5"/>
  <c r="U21" i="5"/>
  <c r="T21" i="5"/>
  <c r="U20" i="5"/>
  <c r="T20" i="5"/>
  <c r="U19" i="5"/>
  <c r="T19" i="5"/>
  <c r="T73" i="5" s="1"/>
  <c r="U18" i="5"/>
  <c r="U54" i="5" s="1"/>
  <c r="T18" i="5"/>
  <c r="U17" i="5"/>
  <c r="U53" i="5" s="1"/>
  <c r="T17" i="5"/>
  <c r="U16" i="5"/>
  <c r="T16" i="5"/>
  <c r="U15" i="5"/>
  <c r="T15" i="5"/>
  <c r="U14" i="5"/>
  <c r="T14" i="5"/>
  <c r="U13" i="5"/>
  <c r="U49" i="5" s="1"/>
  <c r="T13" i="5"/>
  <c r="U12" i="5"/>
  <c r="T12" i="5"/>
  <c r="U34" i="1"/>
  <c r="U16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E42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E24" i="1"/>
  <c r="H7" i="8" l="1"/>
  <c r="U78" i="9"/>
  <c r="H6" i="9"/>
  <c r="U60" i="7"/>
  <c r="U78" i="7" s="1"/>
  <c r="H4" i="7"/>
  <c r="T60" i="7"/>
  <c r="T78" i="7" s="1"/>
  <c r="H2" i="7"/>
  <c r="H6" i="7"/>
  <c r="H3" i="7"/>
  <c r="H5" i="7"/>
  <c r="T75" i="5"/>
  <c r="U75" i="5"/>
  <c r="T76" i="5"/>
  <c r="U76" i="5"/>
  <c r="U50" i="5"/>
  <c r="I60" i="5"/>
  <c r="I78" i="5" s="1"/>
  <c r="T57" i="5"/>
  <c r="J60" i="5"/>
  <c r="J78" i="5" s="1"/>
  <c r="U57" i="5"/>
  <c r="U77" i="5"/>
  <c r="T77" i="5"/>
  <c r="T72" i="5"/>
  <c r="T69" i="5"/>
  <c r="U58" i="5"/>
  <c r="T49" i="5"/>
  <c r="T68" i="5"/>
  <c r="U68" i="5"/>
  <c r="N60" i="5"/>
  <c r="N78" i="5" s="1"/>
  <c r="T55" i="5"/>
  <c r="P60" i="5"/>
  <c r="T59" i="5"/>
  <c r="U71" i="5"/>
  <c r="T50" i="5"/>
  <c r="H60" i="5"/>
  <c r="H78" i="5" s="1"/>
  <c r="U69" i="5"/>
  <c r="S60" i="5"/>
  <c r="S78" i="5" s="1"/>
  <c r="T24" i="5"/>
  <c r="T48" i="5"/>
  <c r="T52" i="5"/>
  <c r="T56" i="5"/>
  <c r="D60" i="5"/>
  <c r="L60" i="5"/>
  <c r="L78" i="5" s="1"/>
  <c r="T58" i="5"/>
  <c r="K60" i="5"/>
  <c r="K78" i="5" s="1"/>
  <c r="U72" i="5"/>
  <c r="U24" i="5"/>
  <c r="U48" i="5"/>
  <c r="U52" i="5"/>
  <c r="U56" i="5"/>
  <c r="E60" i="5"/>
  <c r="M60" i="5"/>
  <c r="M78" i="5" s="1"/>
  <c r="T51" i="5"/>
  <c r="T54" i="5"/>
  <c r="U73" i="5"/>
  <c r="T67" i="5"/>
  <c r="T71" i="5"/>
  <c r="U67" i="5"/>
  <c r="U42" i="5"/>
  <c r="U55" i="5"/>
  <c r="T53" i="5"/>
  <c r="T66" i="5"/>
  <c r="T70" i="5"/>
  <c r="T74" i="5"/>
  <c r="U66" i="5"/>
  <c r="U70" i="5"/>
  <c r="U74" i="5"/>
  <c r="T42" i="5"/>
  <c r="U51" i="5"/>
  <c r="U59" i="5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T60" i="5" l="1"/>
  <c r="T78" i="5" s="1"/>
  <c r="H5" i="5"/>
  <c r="P78" i="5"/>
  <c r="H3" i="5"/>
  <c r="H1" i="5"/>
  <c r="U60" i="5"/>
  <c r="H6" i="5" s="1"/>
  <c r="H4" i="5"/>
  <c r="H2" i="5"/>
  <c r="D78" i="5"/>
  <c r="E78" i="5"/>
  <c r="V23" i="1"/>
  <c r="U23" i="1"/>
  <c r="V22" i="1"/>
  <c r="U22" i="1"/>
  <c r="V21" i="1"/>
  <c r="U21" i="1"/>
  <c r="V20" i="1"/>
  <c r="U20" i="1"/>
  <c r="V19" i="1"/>
  <c r="U19" i="1"/>
  <c r="V18" i="1"/>
  <c r="U18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V33" i="1"/>
  <c r="U33" i="1"/>
  <c r="V32" i="1"/>
  <c r="U32" i="1"/>
  <c r="V31" i="1"/>
  <c r="U31" i="1"/>
  <c r="V30" i="1"/>
  <c r="U30" i="1"/>
  <c r="V17" i="1"/>
  <c r="U17" i="1"/>
  <c r="V16" i="1"/>
  <c r="V15" i="1"/>
  <c r="U15" i="1"/>
  <c r="V14" i="1"/>
  <c r="U14" i="1"/>
  <c r="V13" i="1"/>
  <c r="U13" i="1"/>
  <c r="V12" i="1"/>
  <c r="U12" i="1"/>
  <c r="V53" i="1" l="1"/>
  <c r="V71" i="1"/>
  <c r="V24" i="1"/>
  <c r="U53" i="1"/>
  <c r="U71" i="1"/>
  <c r="U77" i="1"/>
  <c r="V77" i="1"/>
  <c r="V48" i="1"/>
  <c r="V42" i="1"/>
  <c r="V66" i="1"/>
  <c r="U49" i="1"/>
  <c r="U67" i="1"/>
  <c r="V73" i="1"/>
  <c r="U74" i="1"/>
  <c r="U42" i="1"/>
  <c r="U66" i="1"/>
  <c r="V49" i="1"/>
  <c r="V67" i="1"/>
  <c r="U68" i="1"/>
  <c r="V56" i="1"/>
  <c r="V74" i="1"/>
  <c r="U73" i="1"/>
  <c r="V68" i="1"/>
  <c r="U57" i="1"/>
  <c r="U75" i="1"/>
  <c r="U54" i="1"/>
  <c r="U72" i="1"/>
  <c r="V69" i="1"/>
  <c r="U58" i="1"/>
  <c r="U76" i="1"/>
  <c r="V72" i="1"/>
  <c r="U24" i="1"/>
  <c r="U69" i="1"/>
  <c r="V57" i="1"/>
  <c r="V75" i="1"/>
  <c r="V52" i="1"/>
  <c r="V70" i="1"/>
  <c r="V76" i="1"/>
  <c r="U78" i="5"/>
  <c r="U50" i="1"/>
  <c r="V50" i="1"/>
  <c r="V54" i="1"/>
  <c r="V58" i="1"/>
  <c r="U51" i="1"/>
  <c r="U55" i="1"/>
  <c r="U59" i="1"/>
  <c r="V51" i="1"/>
  <c r="V55" i="1"/>
  <c r="V59" i="1"/>
  <c r="U48" i="1"/>
  <c r="U52" i="1"/>
  <c r="U56" i="1"/>
  <c r="K60" i="1" l="1"/>
  <c r="K78" i="1" s="1"/>
  <c r="R60" i="1"/>
  <c r="R78" i="1" s="1"/>
  <c r="M60" i="1"/>
  <c r="H60" i="1"/>
  <c r="H78" i="1" s="1"/>
  <c r="P60" i="1"/>
  <c r="P78" i="1" s="1"/>
  <c r="F60" i="1"/>
  <c r="N60" i="1"/>
  <c r="N78" i="1" s="1"/>
  <c r="T60" i="1"/>
  <c r="T78" i="1" s="1"/>
  <c r="I60" i="1"/>
  <c r="I78" i="1" s="1"/>
  <c r="J60" i="1"/>
  <c r="J78" i="1" s="1"/>
  <c r="O60" i="1"/>
  <c r="O78" i="1" s="1"/>
  <c r="S60" i="1"/>
  <c r="S78" i="1" s="1"/>
  <c r="L60" i="1"/>
  <c r="L78" i="1" s="1"/>
  <c r="G60" i="1"/>
  <c r="G78" i="1" s="1"/>
  <c r="Q60" i="1"/>
  <c r="I5" i="1" l="1"/>
  <c r="Q78" i="1"/>
  <c r="I3" i="1"/>
  <c r="F78" i="1"/>
  <c r="V60" i="1"/>
  <c r="I4" i="1"/>
  <c r="M78" i="1"/>
  <c r="U60" i="1"/>
  <c r="U78" i="1" s="1"/>
  <c r="E60" i="1"/>
  <c r="I2" i="1" l="1"/>
  <c r="I1" i="1"/>
  <c r="E78" i="1"/>
  <c r="V78" i="1"/>
  <c r="I6" i="1"/>
</calcChain>
</file>

<file path=xl/sharedStrings.xml><?xml version="1.0" encoding="utf-8"?>
<sst xmlns="http://schemas.openxmlformats.org/spreadsheetml/2006/main" count="1154" uniqueCount="61">
  <si>
    <t>IMPORTACIÓN</t>
  </si>
  <si>
    <t>EXPORTACIÓN</t>
  </si>
  <si>
    <t>TRÁNSITO</t>
  </si>
  <si>
    <t>CABOTAJE</t>
  </si>
  <si>
    <t>TOTAL BOXES</t>
  </si>
  <si>
    <t>TOTAL TEUS</t>
  </si>
  <si>
    <t>20 pies</t>
  </si>
  <si>
    <t>40 pies</t>
  </si>
  <si>
    <t>full</t>
  </si>
  <si>
    <t>empty</t>
  </si>
  <si>
    <t>TOTAL</t>
  </si>
  <si>
    <t>TRANSITO (BOXES)</t>
  </si>
  <si>
    <t>IMPO + EXPO (BOXES FULL)</t>
  </si>
  <si>
    <t>IMPO + EXPO (TEUs FULL)</t>
  </si>
  <si>
    <t>IMPO + EXPO + TRANS + CABOT (BOXES EMPTY)</t>
  </si>
  <si>
    <t>TEUs TOTALES</t>
  </si>
  <si>
    <t>CABOTAJE (BOXES)</t>
  </si>
  <si>
    <t>MES</t>
  </si>
  <si>
    <t>ENERO</t>
  </si>
  <si>
    <t>FEBRERO</t>
  </si>
  <si>
    <t>MARZO</t>
  </si>
  <si>
    <t>ABRIL</t>
  </si>
  <si>
    <t>MAYO</t>
  </si>
  <si>
    <t>JUNIO</t>
  </si>
  <si>
    <t>PORCENTAJES DE VARIACIÓN 2019 VS. 2020</t>
  </si>
  <si>
    <t>JULIO</t>
  </si>
  <si>
    <t>AGOSTO</t>
  </si>
  <si>
    <t>SEPTIEMBRE</t>
  </si>
  <si>
    <t>OCTUBRE</t>
  </si>
  <si>
    <t>NOVIEMBRE</t>
  </si>
  <si>
    <t>DICIEMBRE</t>
  </si>
  <si>
    <t>CANTIDAD CONTENEDORES ENERO - DICIEMBRE 2019 x MES</t>
  </si>
  <si>
    <t>CANTIDAD CONTENEDORES ENERO - DICIEMBRE 2020 x MES</t>
  </si>
  <si>
    <t>DIFERENCIA ENERO - DICIEMBRE 2020 vs 2019 (UNIDADES)</t>
  </si>
  <si>
    <t>INDICADORES ENERO - DICIEMBRE</t>
  </si>
  <si>
    <t>DIFERENCIA ENERO - DICIEMBRE 2020 vs 2019 (PORCENTAJES)</t>
  </si>
  <si>
    <t>BOXES</t>
  </si>
  <si>
    <t>TEUS</t>
  </si>
  <si>
    <t>CANTIDAD CONTENEDORES ENERO - DICIEMBRE 2021 x MES</t>
  </si>
  <si>
    <t>CANTIDAD CONTENEDORES ENERO - DICIEMBRE 2022 x MES</t>
  </si>
  <si>
    <t>DIFERENCIA ENERO - DICIEMBRE 2022 vs 2021 (UNIDADES)</t>
  </si>
  <si>
    <t>PORCENTAJES DE VARIACIÓN 2022 VS. 2021</t>
  </si>
  <si>
    <t>DIFERENCIA ENERO - DICIEMBRE 2022 vs 2021 (PORCENTAJES)</t>
  </si>
  <si>
    <t>PORCENTAJES DE VARIACIÓN 2023 VS. 2022</t>
  </si>
  <si>
    <t>CANTIDAD CONTENEDORES ENERO - DICIEMBRE 2023 x MES</t>
  </si>
  <si>
    <t>DIFERENCIA ENERO - DICIEMBRE 2023 vs 2022 (PORCENTAJES)</t>
  </si>
  <si>
    <t>DIFERENCIA ENERO - DICIEMBRE 2023 vs 2022 (UNIDADES)</t>
  </si>
  <si>
    <t>PORCENTAJES DE VARIACIÓN 2024 VS. 2023</t>
  </si>
  <si>
    <t>PORCENTAJES DE VARIACIÓN 2021 VS. 2020</t>
  </si>
  <si>
    <t>DIFERENCIA ENERO - DICIEMBRE 2021 vs 2020 (UNIDADES)</t>
  </si>
  <si>
    <t>DIFERENCIA ENERO - DICIEMBRE 2021 vs 2020 (PORCENTAJES)</t>
  </si>
  <si>
    <t>TRÁNSITO (BOXES)</t>
  </si>
  <si>
    <t>CANTIDAD CONTENEDORES ENERO - DICIEMBRE 2024 x MES</t>
  </si>
  <si>
    <t>DIFERENCIA ENERO - DICIEMBRE 2024 vs 2023 (UNIDADES)</t>
  </si>
  <si>
    <t>DIFERENCIA ENERO - DICIEMBRE 2024 vs 2023 (PORCENTAJES)</t>
  </si>
  <si>
    <t>PORCENTAJES DE VARIACIÓN 2025 VS. 2024</t>
  </si>
  <si>
    <t>CANTIDAD CONTENEDORES ENERO - JUNIO 2024 x MES</t>
  </si>
  <si>
    <t>CANTIDAD CONTENEDORES ENERO - JUNIO 2025 x MES</t>
  </si>
  <si>
    <t>INDICADORES ENERO - JUNIO</t>
  </si>
  <si>
    <t>DIFERENCIA ENERO - JUNIO 2025 vs 2024 (UNIDADES)</t>
  </si>
  <si>
    <t>DIFERENCIA ENERO - JUNIO 2025 vs 2024 (PORCENTAJES)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</si>
</sst>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164" fontId="3" fillId="0" borderId="0" xfId="1" applyNumberFormat="1" applyFont="1" applyFill="1" applyBorder="1"/>
    <xf numFmtId="0" fontId="4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164" fontId="3" fillId="2" borderId="26" xfId="1" applyNumberFormat="1" applyFont="1" applyFill="1" applyBorder="1" applyAlignment="1">
      <alignment vertical="center"/>
    </xf>
    <xf numFmtId="3" fontId="3" fillId="2" borderId="28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3" fontId="4" fillId="0" borderId="35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164" fontId="3" fillId="2" borderId="11" xfId="1" applyNumberFormat="1" applyFont="1" applyFill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7" fillId="0" borderId="14" xfId="0" applyFont="1" applyBorder="1"/>
    <xf numFmtId="0" fontId="7" fillId="0" borderId="3" xfId="0" applyFon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11" xfId="0" applyNumberFormat="1" applyBorder="1"/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1" fillId="0" borderId="38" xfId="0" applyNumberFormat="1" applyFont="1" applyBorder="1" applyAlignment="1">
      <alignment vertical="center"/>
    </xf>
    <xf numFmtId="3" fontId="1" fillId="0" borderId="36" xfId="0" applyNumberFormat="1" applyFont="1" applyBorder="1" applyAlignment="1">
      <alignment vertical="center"/>
    </xf>
    <xf numFmtId="164" fontId="1" fillId="0" borderId="0" xfId="0" applyNumberFormat="1" applyFont="1"/>
    <xf numFmtId="164" fontId="1" fillId="0" borderId="29" xfId="1" applyNumberFormat="1" applyFont="1" applyBorder="1" applyAlignment="1">
      <alignment vertical="center"/>
    </xf>
    <xf numFmtId="164" fontId="1" fillId="0" borderId="30" xfId="1" applyNumberFormat="1" applyFont="1" applyBorder="1" applyAlignment="1">
      <alignment vertical="center"/>
    </xf>
    <xf numFmtId="164" fontId="1" fillId="0" borderId="37" xfId="1" applyNumberFormat="1" applyFont="1" applyBorder="1" applyAlignment="1">
      <alignment vertical="center"/>
    </xf>
    <xf numFmtId="164" fontId="1" fillId="0" borderId="31" xfId="1" applyNumberFormat="1" applyFont="1" applyBorder="1" applyAlignment="1">
      <alignment vertical="center"/>
    </xf>
    <xf numFmtId="164" fontId="1" fillId="0" borderId="3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164" fontId="1" fillId="0" borderId="33" xfId="1" applyNumberFormat="1" applyFont="1" applyBorder="1" applyAlignment="1">
      <alignment vertical="center"/>
    </xf>
    <xf numFmtId="164" fontId="1" fillId="0" borderId="46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47" xfId="1" applyNumberFormat="1" applyFont="1" applyBorder="1" applyAlignment="1">
      <alignment vertical="center"/>
    </xf>
    <xf numFmtId="164" fontId="3" fillId="2" borderId="14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CONTENEDORES x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492050272562083"/>
          <c:y val="0.18632183908045977"/>
          <c:w val="0.84569915539403728"/>
          <c:h val="0.5601683410263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GRÁFICOS!$B$2:$B$13</c:f>
              <c:numCache>
                <c:formatCode>#,##0</c:formatCode>
                <c:ptCount val="12"/>
                <c:pt idx="0">
                  <c:v>226057.25</c:v>
                </c:pt>
                <c:pt idx="1">
                  <c:v>212764</c:v>
                </c:pt>
                <c:pt idx="2">
                  <c:v>234468.5</c:v>
                </c:pt>
                <c:pt idx="3">
                  <c:v>230239.25</c:v>
                </c:pt>
                <c:pt idx="4">
                  <c:v>216551</c:v>
                </c:pt>
                <c:pt idx="5">
                  <c:v>222633</c:v>
                </c:pt>
                <c:pt idx="6">
                  <c:v>214924.25</c:v>
                </c:pt>
                <c:pt idx="7">
                  <c:v>225256.25</c:v>
                </c:pt>
                <c:pt idx="8">
                  <c:v>209864.5</c:v>
                </c:pt>
                <c:pt idx="9">
                  <c:v>175624</c:v>
                </c:pt>
                <c:pt idx="10">
                  <c:v>199529.25</c:v>
                </c:pt>
                <c:pt idx="11">
                  <c:v>224552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3-44E5-8992-39D34830E4D9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GRÁFICOS!$C$2:$C$13</c:f>
              <c:numCache>
                <c:formatCode>#,##0</c:formatCode>
                <c:ptCount val="12"/>
                <c:pt idx="0">
                  <c:v>190427</c:v>
                </c:pt>
                <c:pt idx="1">
                  <c:v>218750</c:v>
                </c:pt>
                <c:pt idx="2">
                  <c:v>197159</c:v>
                </c:pt>
                <c:pt idx="3">
                  <c:v>199036</c:v>
                </c:pt>
                <c:pt idx="4">
                  <c:v>209619</c:v>
                </c:pt>
                <c:pt idx="5">
                  <c:v>171500</c:v>
                </c:pt>
                <c:pt idx="6">
                  <c:v>191596</c:v>
                </c:pt>
                <c:pt idx="7">
                  <c:v>191067</c:v>
                </c:pt>
                <c:pt idx="8">
                  <c:v>176930</c:v>
                </c:pt>
                <c:pt idx="9">
                  <c:v>206055</c:v>
                </c:pt>
                <c:pt idx="10">
                  <c:v>201889</c:v>
                </c:pt>
                <c:pt idx="11">
                  <c:v>205386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3-44E5-8992-39D34830E4D9}"/>
            </c:ext>
          </c:extLst>
        </c:ser>
        <c:ser>
          <c:idx val="2"/>
          <c:order val="2"/>
          <c:tx>
            <c:strRef>
              <c:f>GRÁFICOS!$D$1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GRÁFICOS!$D$2:$D$13</c:f>
              <c:numCache>
                <c:formatCode>#,##0</c:formatCode>
                <c:ptCount val="12"/>
                <c:pt idx="0">
                  <c:v>186841</c:v>
                </c:pt>
                <c:pt idx="1">
                  <c:v>200183</c:v>
                </c:pt>
                <c:pt idx="2">
                  <c:v>228015</c:v>
                </c:pt>
                <c:pt idx="3">
                  <c:v>199651</c:v>
                </c:pt>
                <c:pt idx="4">
                  <c:v>188498</c:v>
                </c:pt>
                <c:pt idx="5">
                  <c:v>181612</c:v>
                </c:pt>
                <c:pt idx="6">
                  <c:v>175344</c:v>
                </c:pt>
                <c:pt idx="7">
                  <c:v>202484</c:v>
                </c:pt>
                <c:pt idx="8">
                  <c:v>189372</c:v>
                </c:pt>
                <c:pt idx="9">
                  <c:v>207369</c:v>
                </c:pt>
                <c:pt idx="10">
                  <c:v>186169</c:v>
                </c:pt>
                <c:pt idx="11">
                  <c:v>214907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A-4642-A9C0-EEF7BACA89E9}"/>
            </c:ext>
          </c:extLst>
        </c:ser>
        <c:ser>
          <c:idx val="3"/>
          <c:order val="3"/>
          <c:tx>
            <c:strRef>
              <c:f>GRÁFICOS!$E$1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GRÁFICOS!$E$2:$E$13</c:f>
              <c:numCache>
                <c:formatCode>#,##0</c:formatCode>
                <c:ptCount val="12"/>
                <c:pt idx="0">
                  <c:v>183456</c:v>
                </c:pt>
                <c:pt idx="1">
                  <c:v>185501</c:v>
                </c:pt>
                <c:pt idx="2">
                  <c:v>209067</c:v>
                </c:pt>
                <c:pt idx="3">
                  <c:v>198363</c:v>
                </c:pt>
                <c:pt idx="4">
                  <c:v>199339</c:v>
                </c:pt>
                <c:pt idx="5">
                  <c:v>190115</c:v>
                </c:pt>
                <c:pt idx="6">
                  <c:v>192006</c:v>
                </c:pt>
                <c:pt idx="7">
                  <c:v>187836</c:v>
                </c:pt>
                <c:pt idx="8">
                  <c:v>185810</c:v>
                </c:pt>
                <c:pt idx="9">
                  <c:v>164163</c:v>
                </c:pt>
                <c:pt idx="10">
                  <c:v>183470</c:v>
                </c:pt>
                <c:pt idx="11">
                  <c:v>193285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6-4798-8273-3015226C320A}"/>
            </c:ext>
          </c:extLst>
        </c:ser>
        <c:ser>
          <c:idx val="4"/>
          <c:order val="4"/>
          <c:tx>
            <c:strRef>
              <c:f>GRÁFICOS!$F$1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GRÁFICOS!$F$2:$F$13</c:f>
              <c:numCache>
                <c:formatCode>#,##0</c:formatCode>
                <c:ptCount val="12"/>
                <c:pt idx="0">
                  <c:v>164745</c:v>
                </c:pt>
                <c:pt idx="1">
                  <c:v>184018</c:v>
                </c:pt>
                <c:pt idx="2">
                  <c:v>185338</c:v>
                </c:pt>
                <c:pt idx="3">
                  <c:v>171935</c:v>
                </c:pt>
                <c:pt idx="4">
                  <c:v>194638</c:v>
                </c:pt>
                <c:pt idx="5">
                  <c:v>208507</c:v>
                </c:pt>
                <c:pt idx="6">
                  <c:v>208839</c:v>
                </c:pt>
                <c:pt idx="7">
                  <c:v>222592</c:v>
                </c:pt>
                <c:pt idx="8">
                  <c:v>210836</c:v>
                </c:pt>
                <c:pt idx="9">
                  <c:v>198747</c:v>
                </c:pt>
                <c:pt idx="10">
                  <c:v>212333</c:v>
                </c:pt>
                <c:pt idx="11">
                  <c:v>199478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9-4E79-8FA7-5DD5E9C04ED7}"/>
            </c:ext>
          </c:extLst>
        </c:ser>
        <c:ser>
          <c:idx val="5"/>
          <c:order val="5"/>
          <c:tx>
            <c:strRef>
              <c:f>GRÁFICOS!$G$1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GRÁFICOS!$G$2:$G$13</c:f>
              <c:numCache>
                <c:formatCode>#,##0</c:formatCode>
                <c:ptCount val="12"/>
                <c:pt idx="0">
                  <c:v>209587</c:v>
                </c:pt>
                <c:pt idx="1">
                  <c:v>202850</c:v>
                </c:pt>
                <c:pt idx="2">
                  <c:v>228561</c:v>
                </c:pt>
                <c:pt idx="3">
                  <c:v>187640</c:v>
                </c:pt>
                <c:pt idx="4">
                  <c:v>192880</c:v>
                </c:pt>
                <c:pt idx="5">
                  <c:v>187783</c:v>
                </c:pt>
                <c:pt idx="6">
                  <c:v>245010</c:v>
                </c:pt>
                <c:pt idx="7">
                  <c:v>211240</c:v>
                </c:pt>
                <c:pt idx="8">
                  <c:v>199018</c:v>
                </c:pt>
                <c:pt idx="9">
                  <c:v>199309</c:v>
                </c:pt>
                <c:pt idx="10">
                  <c:v>221607</c:v>
                </c:pt>
                <c:pt idx="11">
                  <c:v>224695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0-4AD2-9AF5-A63123D83038}"/>
            </c:ext>
          </c:extLst>
        </c:ser>
        <c:ser>
          <c:idx val="6"/>
          <c:order val="6"/>
          <c:tx>
            <c:strRef>
              <c:f>GRÁFICOS!$H$1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GRÁFICOS!$H$2:$H$13</c:f>
              <c:numCache>
                <c:formatCode>#,##0</c:formatCode>
                <c:ptCount val="12"/>
                <c:pt idx="0">
                  <c:v>232459</c:v>
                </c:pt>
                <c:pt idx="1">
                  <c:v>209309</c:v>
                </c:pt>
                <c:pt idx="2">
                  <c:v>243970</c:v>
                </c:pt>
                <c:pt idx="3">
                  <c:v>226349</c:v>
                </c:pt>
                <c:pt idx="4">
                  <c:v>217057</c:v>
                </c:pt>
                <c:pt idx="5">
                  <c:v>217323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D-4EED-9A83-ED9C2E83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78480"/>
        <c:axId val="511479136"/>
      </c:barChart>
      <c:catAx>
        <c:axId val="51147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511479136"/>
        <c:crosses val="autoZero"/>
        <c:auto val="1"/>
        <c:lblAlgn val="ctr"/>
        <c:lblOffset val="100"/>
        <c:noMultiLvlLbl val="0"/>
      </c:catAx>
      <c:valAx>
        <c:axId val="5114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51147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TEUS x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718380250392022"/>
          <c:y val="0.1709915611814346"/>
          <c:w val="0.84619212933846533"/>
          <c:h val="0.55416292900096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GRÁFICOS!$B$17:$B$28</c:f>
              <c:numCache>
                <c:formatCode>#,##0</c:formatCode>
                <c:ptCount val="12"/>
                <c:pt idx="0">
                  <c:v>391269.5</c:v>
                </c:pt>
                <c:pt idx="1">
                  <c:v>368470</c:v>
                </c:pt>
                <c:pt idx="2">
                  <c:v>411459</c:v>
                </c:pt>
                <c:pt idx="3">
                  <c:v>399702.5</c:v>
                </c:pt>
                <c:pt idx="4">
                  <c:v>373429</c:v>
                </c:pt>
                <c:pt idx="5">
                  <c:v>381833</c:v>
                </c:pt>
                <c:pt idx="6">
                  <c:v>370800.5</c:v>
                </c:pt>
                <c:pt idx="7">
                  <c:v>386192.5</c:v>
                </c:pt>
                <c:pt idx="8">
                  <c:v>363267</c:v>
                </c:pt>
                <c:pt idx="9">
                  <c:v>300847</c:v>
                </c:pt>
                <c:pt idx="10">
                  <c:v>343314.5</c:v>
                </c:pt>
                <c:pt idx="11">
                  <c:v>390894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2-404C-BB0C-4BCD0CB37B54}"/>
            </c:ext>
          </c:extLst>
        </c:ser>
        <c:ser>
          <c:idx val="1"/>
          <c:order val="1"/>
          <c:tx>
            <c:strRef>
              <c:f>GRÁFICOS!$C$16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GRÁFICOS!$C$17:$C$28</c:f>
              <c:numCache>
                <c:formatCode>#,##0</c:formatCode>
                <c:ptCount val="12"/>
                <c:pt idx="0">
                  <c:v>329558</c:v>
                </c:pt>
                <c:pt idx="1">
                  <c:v>380205</c:v>
                </c:pt>
                <c:pt idx="2">
                  <c:v>347565</c:v>
                </c:pt>
                <c:pt idx="3">
                  <c:v>346764</c:v>
                </c:pt>
                <c:pt idx="4">
                  <c:v>363687</c:v>
                </c:pt>
                <c:pt idx="5">
                  <c:v>297809</c:v>
                </c:pt>
                <c:pt idx="6">
                  <c:v>334800</c:v>
                </c:pt>
                <c:pt idx="7">
                  <c:v>332331</c:v>
                </c:pt>
                <c:pt idx="8">
                  <c:v>307425</c:v>
                </c:pt>
                <c:pt idx="9">
                  <c:v>358221</c:v>
                </c:pt>
                <c:pt idx="10">
                  <c:v>353538</c:v>
                </c:pt>
                <c:pt idx="11">
                  <c:v>366873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2-404C-BB0C-4BCD0CB37B54}"/>
            </c:ext>
          </c:extLst>
        </c:ser>
        <c:ser>
          <c:idx val="2"/>
          <c:order val="2"/>
          <c:tx>
            <c:strRef>
              <c:f>GRÁFICOS!$D$16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GRÁFICOS!$D$17:$D$28</c:f>
              <c:numCache>
                <c:formatCode>#,##0</c:formatCode>
                <c:ptCount val="12"/>
                <c:pt idx="0">
                  <c:v>330241</c:v>
                </c:pt>
                <c:pt idx="1">
                  <c:v>353064</c:v>
                </c:pt>
                <c:pt idx="2">
                  <c:v>405061</c:v>
                </c:pt>
                <c:pt idx="3">
                  <c:v>356517</c:v>
                </c:pt>
                <c:pt idx="4">
                  <c:v>329412</c:v>
                </c:pt>
                <c:pt idx="5">
                  <c:v>321035</c:v>
                </c:pt>
                <c:pt idx="6">
                  <c:v>313358</c:v>
                </c:pt>
                <c:pt idx="7">
                  <c:v>362698</c:v>
                </c:pt>
                <c:pt idx="8">
                  <c:v>336687</c:v>
                </c:pt>
                <c:pt idx="9">
                  <c:v>371478</c:v>
                </c:pt>
                <c:pt idx="10">
                  <c:v>333050</c:v>
                </c:pt>
                <c:pt idx="11">
                  <c:v>386876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9-4738-B85A-07AFA2AB24F6}"/>
            </c:ext>
          </c:extLst>
        </c:ser>
        <c:ser>
          <c:idx val="3"/>
          <c:order val="3"/>
          <c:tx>
            <c:strRef>
              <c:f>GRÁFICOS!$E$16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GRÁFICOS!$E$17:$E$28</c:f>
              <c:numCache>
                <c:formatCode>#,##0</c:formatCode>
                <c:ptCount val="12"/>
                <c:pt idx="0">
                  <c:v>327861</c:v>
                </c:pt>
                <c:pt idx="1">
                  <c:v>334065</c:v>
                </c:pt>
                <c:pt idx="2">
                  <c:v>381076</c:v>
                </c:pt>
                <c:pt idx="3">
                  <c:v>360812</c:v>
                </c:pt>
                <c:pt idx="4">
                  <c:v>356894</c:v>
                </c:pt>
                <c:pt idx="5">
                  <c:v>338090</c:v>
                </c:pt>
                <c:pt idx="6">
                  <c:v>342870</c:v>
                </c:pt>
                <c:pt idx="7">
                  <c:v>338282</c:v>
                </c:pt>
                <c:pt idx="8">
                  <c:v>333094</c:v>
                </c:pt>
                <c:pt idx="9">
                  <c:v>295163</c:v>
                </c:pt>
                <c:pt idx="10">
                  <c:v>327315</c:v>
                </c:pt>
                <c:pt idx="11">
                  <c:v>346922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2-473F-9DF9-9E22E7B62B24}"/>
            </c:ext>
          </c:extLst>
        </c:ser>
        <c:ser>
          <c:idx val="4"/>
          <c:order val="4"/>
          <c:tx>
            <c:strRef>
              <c:f>GRÁFICOS!$F$16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GRÁFICOS!$F$17:$F$28</c:f>
              <c:numCache>
                <c:formatCode>#,##0</c:formatCode>
                <c:ptCount val="12"/>
                <c:pt idx="0">
                  <c:v>297051</c:v>
                </c:pt>
                <c:pt idx="1">
                  <c:v>328814</c:v>
                </c:pt>
                <c:pt idx="2">
                  <c:v>332269</c:v>
                </c:pt>
                <c:pt idx="3">
                  <c:v>308105</c:v>
                </c:pt>
                <c:pt idx="4">
                  <c:v>348006</c:v>
                </c:pt>
                <c:pt idx="5">
                  <c:v>376702</c:v>
                </c:pt>
                <c:pt idx="6">
                  <c:v>377158</c:v>
                </c:pt>
                <c:pt idx="7">
                  <c:v>400781</c:v>
                </c:pt>
                <c:pt idx="8">
                  <c:v>379681</c:v>
                </c:pt>
                <c:pt idx="9">
                  <c:v>357057</c:v>
                </c:pt>
                <c:pt idx="10">
                  <c:v>380580</c:v>
                </c:pt>
                <c:pt idx="11">
                  <c:v>360742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C-4763-84E6-0A4BBBFC329E}"/>
            </c:ext>
          </c:extLst>
        </c:ser>
        <c:ser>
          <c:idx val="5"/>
          <c:order val="5"/>
          <c:tx>
            <c:strRef>
              <c:f>GRÁFICOS!$G$16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GRÁFICOS!$G$17:$G$28</c:f>
              <c:numCache>
                <c:formatCode>#,##0</c:formatCode>
                <c:ptCount val="12"/>
                <c:pt idx="0">
                  <c:v>380982</c:v>
                </c:pt>
                <c:pt idx="1">
                  <c:v>368305</c:v>
                </c:pt>
                <c:pt idx="2">
                  <c:v>413859</c:v>
                </c:pt>
                <c:pt idx="3">
                  <c:v>337041</c:v>
                </c:pt>
                <c:pt idx="4">
                  <c:v>348988</c:v>
                </c:pt>
                <c:pt idx="5">
                  <c:v>338227</c:v>
                </c:pt>
                <c:pt idx="6">
                  <c:v>450514</c:v>
                </c:pt>
                <c:pt idx="7">
                  <c:v>390725</c:v>
                </c:pt>
                <c:pt idx="8">
                  <c:v>364327</c:v>
                </c:pt>
                <c:pt idx="9">
                  <c:v>354858</c:v>
                </c:pt>
                <c:pt idx="10">
                  <c:v>393260</c:v>
                </c:pt>
                <c:pt idx="11">
                  <c:v>404107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7-40C3-9EDC-4B116C09C4EE}"/>
            </c:ext>
          </c:extLst>
        </c:ser>
        <c:ser>
          <c:idx val="6"/>
          <c:order val="6"/>
          <c:tx>
            <c:strRef>
              <c:f>GRÁFICOS!$H$16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GRÁFICOS!$A$17:$A$28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GRÁFICOS!$H$17:$H$28</c:f>
              <c:numCache>
                <c:formatCode>#,##0</c:formatCode>
                <c:ptCount val="12"/>
                <c:pt idx="0">
                  <c:v>429132</c:v>
                </c:pt>
                <c:pt idx="1">
                  <c:v>382772</c:v>
                </c:pt>
                <c:pt idx="2">
                  <c:v>449289</c:v>
                </c:pt>
                <c:pt idx="3">
                  <c:v>416086</c:v>
                </c:pt>
                <c:pt idx="4">
                  <c:v>394277</c:v>
                </c:pt>
                <c:pt idx="5">
                  <c:v>396352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6-4795-99C7-8C4C7CDA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563352"/>
        <c:axId val="538565648"/>
      </c:barChart>
      <c:catAx>
        <c:axId val="53856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538565648"/>
        <c:crosses val="autoZero"/>
        <c:auto val="1"/>
        <c:lblAlgn val="ctr"/>
        <c:lblOffset val="100"/>
        <c:noMultiLvlLbl val="0"/>
      </c:catAx>
      <c:valAx>
        <c:axId val="5385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53856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18</xdr:col>
      <xdr:colOff>7620</xdr:colOff>
      <xdr:row>13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3B2DDB-A986-4C05-987A-E2F0156F4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15</xdr:row>
      <xdr:rowOff>0</xdr:rowOff>
    </xdr:from>
    <xdr:to>
      <xdr:col>17</xdr:col>
      <xdr:colOff>784860</xdr:colOff>
      <xdr:row>29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0402B8-04D5-4BA0-AA85-8B070F422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7CEA-BC74-4802-9329-65F34125A23B}">
  <dimension ref="C2:V79"/>
  <sheetViews>
    <sheetView tabSelected="1" topLeftCell="B1" workbookViewId="0">
      <selection activeCell="J21" sqref="J21"/>
    </sheetView>
  </sheetViews>
  <sheetFormatPr baseColWidth="10" defaultRowHeight="13.2" x14ac:dyDescent="0.25"/>
  <cols>
    <col min="1" max="2" width="11.5546875" style="67"/>
    <col min="3" max="3" width="13.44140625" style="67" customWidth="1"/>
    <col min="4" max="4" width="9" style="67" bestFit="1" customWidth="1"/>
    <col min="5" max="5" width="8.5546875" style="67" bestFit="1" customWidth="1"/>
    <col min="6" max="7" width="9" style="67" bestFit="1" customWidth="1"/>
    <col min="8" max="8" width="8.5546875" style="67" bestFit="1" customWidth="1"/>
    <col min="9" max="9" width="8.109375" style="67" bestFit="1" customWidth="1"/>
    <col min="10" max="11" width="9" style="67" bestFit="1" customWidth="1"/>
    <col min="12" max="12" width="8.109375" style="67" bestFit="1" customWidth="1"/>
    <col min="13" max="13" width="8.5546875" style="67" bestFit="1" customWidth="1"/>
    <col min="14" max="19" width="8.109375" style="67" bestFit="1" customWidth="1"/>
    <col min="20" max="20" width="14.109375" style="67" bestFit="1" customWidth="1"/>
    <col min="21" max="21" width="12.5546875" style="67" bestFit="1" customWidth="1"/>
    <col min="22" max="16384" width="11.5546875" style="67"/>
  </cols>
  <sheetData>
    <row r="2" spans="3:21" x14ac:dyDescent="0.25">
      <c r="C2" s="64" t="s">
        <v>12</v>
      </c>
      <c r="D2" s="65"/>
      <c r="E2" s="65"/>
      <c r="F2" s="65"/>
      <c r="G2" s="65"/>
      <c r="H2" s="13">
        <f>+(D61+F61+H61+J61)/(+D25+F25+H25+J25)</f>
        <v>7.3221933553244717E-2</v>
      </c>
      <c r="I2" s="66"/>
      <c r="J2" s="116" t="s">
        <v>58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8"/>
    </row>
    <row r="3" spans="3:21" x14ac:dyDescent="0.25">
      <c r="C3" s="68" t="s">
        <v>13</v>
      </c>
      <c r="D3" s="69"/>
      <c r="E3" s="69"/>
      <c r="F3" s="69"/>
      <c r="G3" s="69"/>
      <c r="H3" s="16">
        <f>+((D61+H61)+2*(F61+J61))/((D25+H25)+2*(F25+J25))</f>
        <v>8.3849190730072395E-2</v>
      </c>
      <c r="I3" s="66"/>
      <c r="J3" s="119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3:21" x14ac:dyDescent="0.25">
      <c r="C4" s="70" t="s">
        <v>14</v>
      </c>
      <c r="D4" s="71"/>
      <c r="E4" s="71"/>
      <c r="F4" s="71"/>
      <c r="G4" s="71"/>
      <c r="H4" s="19">
        <f>+(E61+G61+I61+K61+M61+O61+Q61+S61)/+(E25+G25+I25+K25+M25+O25+Q25+S25)</f>
        <v>0.19370701216403804</v>
      </c>
      <c r="I4" s="66"/>
      <c r="J4" s="119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1"/>
    </row>
    <row r="5" spans="3:21" x14ac:dyDescent="0.25">
      <c r="C5" s="68" t="s">
        <v>51</v>
      </c>
      <c r="D5" s="69"/>
      <c r="E5" s="69"/>
      <c r="F5" s="69"/>
      <c r="G5" s="69"/>
      <c r="H5" s="16">
        <f>+(L61+M61+N61+O61)/+(L25+M25+N25+O25)</f>
        <v>0.31345693395836965</v>
      </c>
      <c r="I5" s="66"/>
      <c r="J5" s="116" t="s">
        <v>55</v>
      </c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8"/>
    </row>
    <row r="6" spans="3:21" x14ac:dyDescent="0.25">
      <c r="C6" s="68" t="s">
        <v>16</v>
      </c>
      <c r="D6" s="23"/>
      <c r="E6" s="23"/>
      <c r="F6" s="23"/>
      <c r="G6" s="23"/>
      <c r="H6" s="16">
        <f>+(P61+Q61+R61+S61)/(P25+Q25+R25+S25)</f>
        <v>-0.1682282476327758</v>
      </c>
      <c r="I6" s="66"/>
      <c r="J6" s="119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</row>
    <row r="7" spans="3:21" x14ac:dyDescent="0.25">
      <c r="C7" s="72" t="s">
        <v>15</v>
      </c>
      <c r="D7" s="73"/>
      <c r="E7" s="73"/>
      <c r="F7" s="73"/>
      <c r="G7" s="73"/>
      <c r="H7" s="22">
        <f>+U61/U25</f>
        <v>0.12823705930597118</v>
      </c>
      <c r="I7" s="66"/>
      <c r="J7" s="122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</row>
    <row r="8" spans="3:21" ht="13.8" thickBot="1" x14ac:dyDescent="0.3"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3:21" ht="13.8" thickBot="1" x14ac:dyDescent="0.3">
      <c r="C9" s="3">
        <v>2024</v>
      </c>
      <c r="D9" s="100" t="s">
        <v>56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2"/>
    </row>
    <row r="10" spans="3:21" ht="13.8" thickBot="1" x14ac:dyDescent="0.3">
      <c r="C10" s="103" t="s">
        <v>17</v>
      </c>
      <c r="D10" s="105" t="s">
        <v>0</v>
      </c>
      <c r="E10" s="106"/>
      <c r="F10" s="106"/>
      <c r="G10" s="107"/>
      <c r="H10" s="108" t="s">
        <v>1</v>
      </c>
      <c r="I10" s="109"/>
      <c r="J10" s="109"/>
      <c r="K10" s="110"/>
      <c r="L10" s="108" t="s">
        <v>2</v>
      </c>
      <c r="M10" s="109"/>
      <c r="N10" s="109"/>
      <c r="O10" s="110"/>
      <c r="P10" s="108" t="s">
        <v>3</v>
      </c>
      <c r="Q10" s="109"/>
      <c r="R10" s="109"/>
      <c r="S10" s="110"/>
      <c r="T10" s="111" t="s">
        <v>4</v>
      </c>
      <c r="U10" s="111" t="s">
        <v>5</v>
      </c>
    </row>
    <row r="11" spans="3:21" ht="13.8" thickBot="1" x14ac:dyDescent="0.3">
      <c r="C11" s="103"/>
      <c r="D11" s="113" t="s">
        <v>6</v>
      </c>
      <c r="E11" s="114"/>
      <c r="F11" s="113" t="s">
        <v>7</v>
      </c>
      <c r="G11" s="114"/>
      <c r="H11" s="113" t="s">
        <v>6</v>
      </c>
      <c r="I11" s="114"/>
      <c r="J11" s="113" t="s">
        <v>7</v>
      </c>
      <c r="K11" s="114"/>
      <c r="L11" s="113" t="s">
        <v>6</v>
      </c>
      <c r="M11" s="114"/>
      <c r="N11" s="113" t="s">
        <v>7</v>
      </c>
      <c r="O11" s="114"/>
      <c r="P11" s="113" t="s">
        <v>6</v>
      </c>
      <c r="Q11" s="114"/>
      <c r="R11" s="113" t="s">
        <v>7</v>
      </c>
      <c r="S11" s="114"/>
      <c r="T11" s="112"/>
      <c r="U11" s="112"/>
    </row>
    <row r="12" spans="3:21" ht="13.8" thickBot="1" x14ac:dyDescent="0.3">
      <c r="C12" s="104"/>
      <c r="D12" s="4" t="s">
        <v>8</v>
      </c>
      <c r="E12" s="4" t="s">
        <v>9</v>
      </c>
      <c r="F12" s="4" t="s">
        <v>8</v>
      </c>
      <c r="G12" s="5" t="s">
        <v>9</v>
      </c>
      <c r="H12" s="4" t="s">
        <v>8</v>
      </c>
      <c r="I12" s="4" t="s">
        <v>9</v>
      </c>
      <c r="J12" s="4" t="s">
        <v>8</v>
      </c>
      <c r="K12" s="4" t="s">
        <v>9</v>
      </c>
      <c r="L12" s="4" t="s">
        <v>8</v>
      </c>
      <c r="M12" s="4" t="s">
        <v>9</v>
      </c>
      <c r="N12" s="4" t="s">
        <v>8</v>
      </c>
      <c r="O12" s="4" t="s">
        <v>9</v>
      </c>
      <c r="P12" s="4" t="s">
        <v>8</v>
      </c>
      <c r="Q12" s="4" t="s">
        <v>9</v>
      </c>
      <c r="R12" s="4" t="s">
        <v>8</v>
      </c>
      <c r="S12" s="4" t="s">
        <v>9</v>
      </c>
      <c r="T12" s="112"/>
      <c r="U12" s="112"/>
    </row>
    <row r="13" spans="3:21" x14ac:dyDescent="0.25">
      <c r="C13" s="6" t="s">
        <v>18</v>
      </c>
      <c r="D13" s="74">
        <v>15499</v>
      </c>
      <c r="E13" s="75">
        <v>2330</v>
      </c>
      <c r="F13" s="75">
        <v>44623</v>
      </c>
      <c r="G13" s="75">
        <v>24494</v>
      </c>
      <c r="H13" s="75">
        <v>10459</v>
      </c>
      <c r="I13" s="75">
        <v>5015</v>
      </c>
      <c r="J13" s="75">
        <v>60565</v>
      </c>
      <c r="K13" s="75">
        <v>20499</v>
      </c>
      <c r="L13" s="75">
        <v>3685</v>
      </c>
      <c r="M13" s="75">
        <v>252</v>
      </c>
      <c r="N13" s="75">
        <v>8036</v>
      </c>
      <c r="O13" s="75">
        <v>6025</v>
      </c>
      <c r="P13" s="75">
        <v>701</v>
      </c>
      <c r="Q13" s="75">
        <v>251</v>
      </c>
      <c r="R13" s="75">
        <v>1884</v>
      </c>
      <c r="S13" s="76">
        <v>5269</v>
      </c>
      <c r="T13" s="74">
        <f>SUM(D13:S13)</f>
        <v>209587</v>
      </c>
      <c r="U13" s="77">
        <f>D13+E13+H13+I13+L13+M13+P13+Q13+(2*(F13+G13+J13+K13+N13+O13+R13+S13))</f>
        <v>380982</v>
      </c>
    </row>
    <row r="14" spans="3:21" x14ac:dyDescent="0.25">
      <c r="C14" s="7" t="s">
        <v>19</v>
      </c>
      <c r="D14" s="78">
        <v>14125</v>
      </c>
      <c r="E14" s="79">
        <v>2912</v>
      </c>
      <c r="F14" s="79">
        <v>41274</v>
      </c>
      <c r="G14" s="79">
        <v>31338</v>
      </c>
      <c r="H14" s="79">
        <v>11792</v>
      </c>
      <c r="I14" s="79">
        <v>4164</v>
      </c>
      <c r="J14" s="79">
        <v>57307</v>
      </c>
      <c r="K14" s="79">
        <v>17821</v>
      </c>
      <c r="L14" s="79">
        <v>3083</v>
      </c>
      <c r="M14" s="79">
        <v>282</v>
      </c>
      <c r="N14" s="79">
        <v>6012</v>
      </c>
      <c r="O14" s="79">
        <v>4862</v>
      </c>
      <c r="P14" s="79">
        <v>758</v>
      </c>
      <c r="Q14" s="79">
        <v>279</v>
      </c>
      <c r="R14" s="79">
        <v>1784</v>
      </c>
      <c r="S14" s="80">
        <v>5057</v>
      </c>
      <c r="T14" s="78">
        <f t="shared" ref="T14:T17" si="0">SUM(D14:S14)</f>
        <v>202850</v>
      </c>
      <c r="U14" s="81">
        <f t="shared" ref="U14:U24" si="1">D14+E14+H14+I14+L14+M14+P14+Q14+(2*(F14+G14+J14+K14+N14+O14+R14+S14))</f>
        <v>368305</v>
      </c>
    </row>
    <row r="15" spans="3:21" x14ac:dyDescent="0.25">
      <c r="C15" s="10" t="s">
        <v>20</v>
      </c>
      <c r="D15" s="78">
        <v>16261</v>
      </c>
      <c r="E15" s="79">
        <v>2976</v>
      </c>
      <c r="F15" s="79">
        <v>45107</v>
      </c>
      <c r="G15" s="79">
        <v>35654</v>
      </c>
      <c r="H15" s="79">
        <v>12478</v>
      </c>
      <c r="I15" s="79">
        <v>6379</v>
      </c>
      <c r="J15" s="79">
        <v>65822</v>
      </c>
      <c r="K15" s="79">
        <v>17232</v>
      </c>
      <c r="L15" s="79">
        <v>3630</v>
      </c>
      <c r="M15" s="79">
        <v>516</v>
      </c>
      <c r="N15" s="79">
        <v>8152</v>
      </c>
      <c r="O15" s="79">
        <v>6697</v>
      </c>
      <c r="P15" s="79">
        <v>681</v>
      </c>
      <c r="Q15" s="79">
        <v>342</v>
      </c>
      <c r="R15" s="79">
        <v>1550</v>
      </c>
      <c r="S15" s="80">
        <v>5084</v>
      </c>
      <c r="T15" s="78">
        <f t="shared" si="0"/>
        <v>228561</v>
      </c>
      <c r="U15" s="81">
        <f t="shared" si="1"/>
        <v>413859</v>
      </c>
    </row>
    <row r="16" spans="3:21" x14ac:dyDescent="0.25">
      <c r="C16" s="10" t="s">
        <v>21</v>
      </c>
      <c r="D16" s="78">
        <v>13575</v>
      </c>
      <c r="E16" s="79">
        <v>3239</v>
      </c>
      <c r="F16" s="79">
        <v>40724</v>
      </c>
      <c r="G16" s="79">
        <v>22773</v>
      </c>
      <c r="H16" s="79">
        <v>10970</v>
      </c>
      <c r="I16" s="79">
        <v>5963</v>
      </c>
      <c r="J16" s="79">
        <v>48496</v>
      </c>
      <c r="K16" s="79">
        <v>18355</v>
      </c>
      <c r="L16" s="79">
        <v>3482</v>
      </c>
      <c r="M16" s="79">
        <v>155</v>
      </c>
      <c r="N16" s="79">
        <v>7566</v>
      </c>
      <c r="O16" s="79">
        <v>6403</v>
      </c>
      <c r="P16" s="79">
        <v>597</v>
      </c>
      <c r="Q16" s="79">
        <v>258</v>
      </c>
      <c r="R16" s="79">
        <v>1609</v>
      </c>
      <c r="S16" s="80">
        <v>3475</v>
      </c>
      <c r="T16" s="78">
        <f t="shared" si="0"/>
        <v>187640</v>
      </c>
      <c r="U16" s="81">
        <f t="shared" si="1"/>
        <v>337041</v>
      </c>
    </row>
    <row r="17" spans="3:22" x14ac:dyDescent="0.25">
      <c r="C17" s="10" t="s">
        <v>22</v>
      </c>
      <c r="D17" s="78">
        <v>13233</v>
      </c>
      <c r="E17" s="79">
        <v>1928</v>
      </c>
      <c r="F17" s="79">
        <v>39805</v>
      </c>
      <c r="G17" s="79">
        <v>22871</v>
      </c>
      <c r="H17" s="79">
        <v>11444</v>
      </c>
      <c r="I17" s="79">
        <v>5338</v>
      </c>
      <c r="J17" s="79">
        <v>52869</v>
      </c>
      <c r="K17" s="79">
        <v>17823</v>
      </c>
      <c r="L17" s="79">
        <v>3299</v>
      </c>
      <c r="M17" s="79">
        <v>502</v>
      </c>
      <c r="N17" s="79">
        <v>7399</v>
      </c>
      <c r="O17" s="79">
        <v>9924</v>
      </c>
      <c r="P17" s="79">
        <v>505</v>
      </c>
      <c r="Q17" s="79">
        <v>523</v>
      </c>
      <c r="R17" s="79">
        <v>1498</v>
      </c>
      <c r="S17" s="80">
        <v>3919</v>
      </c>
      <c r="T17" s="78">
        <f t="shared" si="0"/>
        <v>192880</v>
      </c>
      <c r="U17" s="81">
        <f t="shared" si="1"/>
        <v>348988</v>
      </c>
    </row>
    <row r="18" spans="3:22" x14ac:dyDescent="0.25">
      <c r="C18" s="7" t="s">
        <v>23</v>
      </c>
      <c r="D18" s="78">
        <v>13169</v>
      </c>
      <c r="E18" s="79">
        <v>4151</v>
      </c>
      <c r="F18" s="79">
        <v>43277</v>
      </c>
      <c r="G18" s="79">
        <v>19437</v>
      </c>
      <c r="H18" s="79">
        <v>11293</v>
      </c>
      <c r="I18" s="79">
        <v>4781</v>
      </c>
      <c r="J18" s="79">
        <v>53710</v>
      </c>
      <c r="K18" s="79">
        <v>14707</v>
      </c>
      <c r="L18" s="79">
        <v>2819</v>
      </c>
      <c r="M18" s="79">
        <v>541</v>
      </c>
      <c r="N18" s="79">
        <v>8492</v>
      </c>
      <c r="O18" s="79">
        <v>7193</v>
      </c>
      <c r="P18" s="79">
        <v>391</v>
      </c>
      <c r="Q18" s="79">
        <v>194</v>
      </c>
      <c r="R18" s="79">
        <v>1290</v>
      </c>
      <c r="S18" s="80">
        <v>2338</v>
      </c>
      <c r="T18" s="78">
        <f t="shared" ref="T18:T24" si="2">SUM(D18:S18)</f>
        <v>187783</v>
      </c>
      <c r="U18" s="81">
        <f t="shared" si="1"/>
        <v>338227</v>
      </c>
    </row>
    <row r="19" spans="3:22" x14ac:dyDescent="0.25">
      <c r="C19" s="10" t="s">
        <v>25</v>
      </c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80"/>
      <c r="T19" s="78">
        <f t="shared" si="2"/>
        <v>0</v>
      </c>
      <c r="U19" s="81">
        <f t="shared" si="1"/>
        <v>0</v>
      </c>
    </row>
    <row r="20" spans="3:22" x14ac:dyDescent="0.25">
      <c r="C20" s="7" t="s">
        <v>26</v>
      </c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80"/>
      <c r="T20" s="78">
        <f t="shared" si="2"/>
        <v>0</v>
      </c>
      <c r="U20" s="81">
        <f t="shared" si="1"/>
        <v>0</v>
      </c>
    </row>
    <row r="21" spans="3:22" x14ac:dyDescent="0.25">
      <c r="C21" s="10" t="s">
        <v>27</v>
      </c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78">
        <f t="shared" si="2"/>
        <v>0</v>
      </c>
      <c r="U21" s="81">
        <f t="shared" si="1"/>
        <v>0</v>
      </c>
    </row>
    <row r="22" spans="3:22" x14ac:dyDescent="0.25">
      <c r="C22" s="7" t="s">
        <v>28</v>
      </c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  <c r="T22" s="78">
        <f t="shared" si="2"/>
        <v>0</v>
      </c>
      <c r="U22" s="81">
        <f t="shared" si="1"/>
        <v>0</v>
      </c>
    </row>
    <row r="23" spans="3:22" x14ac:dyDescent="0.25">
      <c r="C23" s="10" t="s">
        <v>29</v>
      </c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  <c r="T23" s="78">
        <f t="shared" si="2"/>
        <v>0</v>
      </c>
      <c r="U23" s="81">
        <f t="shared" si="1"/>
        <v>0</v>
      </c>
    </row>
    <row r="24" spans="3:22" ht="13.8" thickBot="1" x14ac:dyDescent="0.3">
      <c r="C24" s="7" t="s">
        <v>30</v>
      </c>
      <c r="D24" s="8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82">
        <f t="shared" si="2"/>
        <v>0</v>
      </c>
      <c r="U24" s="85">
        <f t="shared" si="1"/>
        <v>0</v>
      </c>
    </row>
    <row r="25" spans="3:22" ht="13.8" thickBot="1" x14ac:dyDescent="0.3">
      <c r="C25" s="8" t="s">
        <v>10</v>
      </c>
      <c r="D25" s="24">
        <f>SUM(D13:D24)</f>
        <v>85862</v>
      </c>
      <c r="E25" s="24">
        <f t="shared" ref="E25:U25" si="3">SUM(E13:E24)</f>
        <v>17536</v>
      </c>
      <c r="F25" s="24">
        <f t="shared" si="3"/>
        <v>254810</v>
      </c>
      <c r="G25" s="24">
        <f t="shared" si="3"/>
        <v>156567</v>
      </c>
      <c r="H25" s="24">
        <f t="shared" si="3"/>
        <v>68436</v>
      </c>
      <c r="I25" s="24">
        <f t="shared" si="3"/>
        <v>31640</v>
      </c>
      <c r="J25" s="24">
        <f>SUM(J13:J24)</f>
        <v>338769</v>
      </c>
      <c r="K25" s="24">
        <f t="shared" si="3"/>
        <v>106437</v>
      </c>
      <c r="L25" s="24">
        <f t="shared" si="3"/>
        <v>19998</v>
      </c>
      <c r="M25" s="24">
        <f t="shared" si="3"/>
        <v>2248</v>
      </c>
      <c r="N25" s="24">
        <f t="shared" si="3"/>
        <v>45657</v>
      </c>
      <c r="O25" s="24">
        <f t="shared" si="3"/>
        <v>41104</v>
      </c>
      <c r="P25" s="24">
        <f t="shared" si="3"/>
        <v>3633</v>
      </c>
      <c r="Q25" s="24">
        <f t="shared" si="3"/>
        <v>1847</v>
      </c>
      <c r="R25" s="24">
        <f t="shared" si="3"/>
        <v>9615</v>
      </c>
      <c r="S25" s="24">
        <f t="shared" si="3"/>
        <v>25142</v>
      </c>
      <c r="T25" s="24">
        <f>SUM(T13:T24)</f>
        <v>1209301</v>
      </c>
      <c r="U25" s="24">
        <f t="shared" si="3"/>
        <v>2187402</v>
      </c>
      <c r="V25" s="86"/>
    </row>
    <row r="26" spans="3:22" ht="13.8" thickBot="1" x14ac:dyDescent="0.3"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3:22" ht="13.8" thickBot="1" x14ac:dyDescent="0.3">
      <c r="C27" s="3">
        <v>2025</v>
      </c>
      <c r="D27" s="100" t="s">
        <v>57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2"/>
    </row>
    <row r="28" spans="3:22" ht="13.8" thickBot="1" x14ac:dyDescent="0.3">
      <c r="C28" s="103" t="s">
        <v>17</v>
      </c>
      <c r="D28" s="105" t="s">
        <v>0</v>
      </c>
      <c r="E28" s="106"/>
      <c r="F28" s="106"/>
      <c r="G28" s="107"/>
      <c r="H28" s="108" t="s">
        <v>1</v>
      </c>
      <c r="I28" s="109"/>
      <c r="J28" s="109"/>
      <c r="K28" s="110"/>
      <c r="L28" s="108" t="s">
        <v>2</v>
      </c>
      <c r="M28" s="109"/>
      <c r="N28" s="109"/>
      <c r="O28" s="110"/>
      <c r="P28" s="108" t="s">
        <v>3</v>
      </c>
      <c r="Q28" s="109"/>
      <c r="R28" s="109"/>
      <c r="S28" s="110"/>
      <c r="T28" s="111" t="s">
        <v>4</v>
      </c>
      <c r="U28" s="111" t="s">
        <v>5</v>
      </c>
    </row>
    <row r="29" spans="3:22" ht="13.8" thickBot="1" x14ac:dyDescent="0.3">
      <c r="C29" s="103"/>
      <c r="D29" s="113" t="s">
        <v>6</v>
      </c>
      <c r="E29" s="114"/>
      <c r="F29" s="113" t="s">
        <v>7</v>
      </c>
      <c r="G29" s="114"/>
      <c r="H29" s="113" t="s">
        <v>6</v>
      </c>
      <c r="I29" s="114"/>
      <c r="J29" s="113" t="s">
        <v>7</v>
      </c>
      <c r="K29" s="114"/>
      <c r="L29" s="113" t="s">
        <v>6</v>
      </c>
      <c r="M29" s="114"/>
      <c r="N29" s="113" t="s">
        <v>7</v>
      </c>
      <c r="O29" s="114"/>
      <c r="P29" s="113" t="s">
        <v>6</v>
      </c>
      <c r="Q29" s="114"/>
      <c r="R29" s="113" t="s">
        <v>7</v>
      </c>
      <c r="S29" s="114"/>
      <c r="T29" s="112"/>
      <c r="U29" s="112"/>
    </row>
    <row r="30" spans="3:22" ht="13.8" thickBot="1" x14ac:dyDescent="0.3">
      <c r="C30" s="104"/>
      <c r="D30" s="4" t="s">
        <v>8</v>
      </c>
      <c r="E30" s="4" t="s">
        <v>9</v>
      </c>
      <c r="F30" s="4" t="s">
        <v>8</v>
      </c>
      <c r="G30" s="5" t="s">
        <v>9</v>
      </c>
      <c r="H30" s="4" t="s">
        <v>8</v>
      </c>
      <c r="I30" s="4" t="s">
        <v>9</v>
      </c>
      <c r="J30" s="4" t="s">
        <v>8</v>
      </c>
      <c r="K30" s="4" t="s">
        <v>9</v>
      </c>
      <c r="L30" s="4" t="s">
        <v>8</v>
      </c>
      <c r="M30" s="4" t="s">
        <v>9</v>
      </c>
      <c r="N30" s="4" t="s">
        <v>8</v>
      </c>
      <c r="O30" s="4" t="s">
        <v>9</v>
      </c>
      <c r="P30" s="4" t="s">
        <v>8</v>
      </c>
      <c r="Q30" s="4" t="s">
        <v>9</v>
      </c>
      <c r="R30" s="4" t="s">
        <v>8</v>
      </c>
      <c r="S30" s="4" t="s">
        <v>9</v>
      </c>
      <c r="T30" s="112"/>
      <c r="U30" s="112"/>
    </row>
    <row r="31" spans="3:22" x14ac:dyDescent="0.25">
      <c r="C31" s="6" t="s">
        <v>18</v>
      </c>
      <c r="D31" s="74">
        <v>14531</v>
      </c>
      <c r="E31" s="75">
        <v>1537</v>
      </c>
      <c r="F31" s="75">
        <v>53393</v>
      </c>
      <c r="G31" s="75">
        <v>32176</v>
      </c>
      <c r="H31" s="75">
        <v>10427</v>
      </c>
      <c r="I31" s="75">
        <v>3448</v>
      </c>
      <c r="J31" s="75">
        <v>62299</v>
      </c>
      <c r="K31" s="75">
        <v>25300</v>
      </c>
      <c r="L31" s="75">
        <v>4382</v>
      </c>
      <c r="M31" s="75">
        <v>591</v>
      </c>
      <c r="N31" s="75">
        <v>10634</v>
      </c>
      <c r="O31" s="75">
        <v>8043</v>
      </c>
      <c r="P31" s="75">
        <v>439</v>
      </c>
      <c r="Q31" s="75">
        <v>431</v>
      </c>
      <c r="R31" s="75">
        <v>1439</v>
      </c>
      <c r="S31" s="76">
        <v>3389</v>
      </c>
      <c r="T31" s="74">
        <f>SUM(D31:S31)</f>
        <v>232459</v>
      </c>
      <c r="U31" s="77">
        <f>D31+E31+H31+I31+L31+M31+P31+Q31+(2*(F31+G31+J31+K31+N31+O31+R31+S31))</f>
        <v>429132</v>
      </c>
      <c r="V31" s="86"/>
    </row>
    <row r="32" spans="3:22" x14ac:dyDescent="0.25">
      <c r="C32" s="7" t="s">
        <v>19</v>
      </c>
      <c r="D32" s="78">
        <v>13321</v>
      </c>
      <c r="E32" s="79">
        <v>3016</v>
      </c>
      <c r="F32" s="79">
        <v>45975</v>
      </c>
      <c r="G32" s="79">
        <v>26277</v>
      </c>
      <c r="H32" s="79">
        <v>10246</v>
      </c>
      <c r="I32" s="79">
        <v>3885</v>
      </c>
      <c r="J32" s="79">
        <v>51932</v>
      </c>
      <c r="K32" s="79">
        <v>23196</v>
      </c>
      <c r="L32" s="79">
        <v>3542</v>
      </c>
      <c r="M32" s="79">
        <v>997</v>
      </c>
      <c r="N32" s="79">
        <v>9066</v>
      </c>
      <c r="O32" s="79">
        <v>11515</v>
      </c>
      <c r="P32" s="79">
        <v>634</v>
      </c>
      <c r="Q32" s="79">
        <v>205</v>
      </c>
      <c r="R32" s="79">
        <v>1318</v>
      </c>
      <c r="S32" s="80">
        <v>4184</v>
      </c>
      <c r="T32" s="78">
        <f t="shared" ref="T32:T35" si="4">SUM(D32:S32)</f>
        <v>209309</v>
      </c>
      <c r="U32" s="81">
        <f t="shared" ref="U32:U42" si="5">D32+E32+H32+I32+L32+M32+P32+Q32+(2*(F32+G32+J32+K32+N32+O32+R32+S32))</f>
        <v>382772</v>
      </c>
      <c r="V32" s="86"/>
    </row>
    <row r="33" spans="3:22" x14ac:dyDescent="0.25">
      <c r="C33" s="7" t="s">
        <v>20</v>
      </c>
      <c r="D33" s="78">
        <v>14556</v>
      </c>
      <c r="E33" s="79">
        <v>2302</v>
      </c>
      <c r="F33" s="79">
        <v>52096</v>
      </c>
      <c r="G33" s="79">
        <v>29780</v>
      </c>
      <c r="H33" s="79">
        <v>10588</v>
      </c>
      <c r="I33" s="79">
        <v>6050</v>
      </c>
      <c r="J33" s="79">
        <v>66970</v>
      </c>
      <c r="K33" s="79">
        <v>32202</v>
      </c>
      <c r="L33" s="79">
        <v>3887</v>
      </c>
      <c r="M33" s="79">
        <v>673</v>
      </c>
      <c r="N33" s="79">
        <v>9051</v>
      </c>
      <c r="O33" s="79">
        <v>11614</v>
      </c>
      <c r="P33" s="79">
        <v>470</v>
      </c>
      <c r="Q33" s="79">
        <v>125</v>
      </c>
      <c r="R33" s="79">
        <v>1337</v>
      </c>
      <c r="S33" s="80">
        <v>2269</v>
      </c>
      <c r="T33" s="78">
        <f t="shared" si="4"/>
        <v>243970</v>
      </c>
      <c r="U33" s="81">
        <f t="shared" si="5"/>
        <v>449289</v>
      </c>
      <c r="V33" s="86"/>
    </row>
    <row r="34" spans="3:22" x14ac:dyDescent="0.25">
      <c r="C34" s="7" t="s">
        <v>21</v>
      </c>
      <c r="D34" s="78">
        <v>14540</v>
      </c>
      <c r="E34" s="79">
        <v>2150</v>
      </c>
      <c r="F34" s="79">
        <v>48533</v>
      </c>
      <c r="G34" s="79">
        <v>30889</v>
      </c>
      <c r="H34" s="79">
        <v>11320</v>
      </c>
      <c r="I34" s="79">
        <v>4470</v>
      </c>
      <c r="J34" s="79">
        <v>57957</v>
      </c>
      <c r="K34" s="79">
        <v>26938</v>
      </c>
      <c r="L34" s="79">
        <v>3088</v>
      </c>
      <c r="M34" s="79">
        <v>516</v>
      </c>
      <c r="N34" s="79">
        <v>6941</v>
      </c>
      <c r="O34" s="79">
        <v>11947</v>
      </c>
      <c r="P34" s="79">
        <v>442</v>
      </c>
      <c r="Q34" s="79">
        <v>86</v>
      </c>
      <c r="R34" s="79">
        <v>1154</v>
      </c>
      <c r="S34" s="80">
        <v>5378</v>
      </c>
      <c r="T34" s="78">
        <f t="shared" si="4"/>
        <v>226349</v>
      </c>
      <c r="U34" s="81">
        <f t="shared" si="5"/>
        <v>416086</v>
      </c>
      <c r="V34" s="86"/>
    </row>
    <row r="35" spans="3:22" x14ac:dyDescent="0.25">
      <c r="C35" s="7" t="s">
        <v>22</v>
      </c>
      <c r="D35" s="78">
        <v>13604</v>
      </c>
      <c r="E35" s="79">
        <v>2828</v>
      </c>
      <c r="F35" s="79">
        <v>49412</v>
      </c>
      <c r="G35" s="79">
        <v>20693</v>
      </c>
      <c r="H35" s="79">
        <v>11513</v>
      </c>
      <c r="I35" s="79">
        <v>6296</v>
      </c>
      <c r="J35" s="79">
        <v>53809</v>
      </c>
      <c r="K35" s="79">
        <v>30503</v>
      </c>
      <c r="L35" s="79">
        <v>4187</v>
      </c>
      <c r="M35" s="79">
        <v>506</v>
      </c>
      <c r="N35" s="79">
        <v>8719</v>
      </c>
      <c r="O35" s="79">
        <v>10239</v>
      </c>
      <c r="P35" s="79">
        <v>613</v>
      </c>
      <c r="Q35" s="79">
        <v>290</v>
      </c>
      <c r="R35" s="79">
        <v>1312</v>
      </c>
      <c r="S35" s="80">
        <v>2533</v>
      </c>
      <c r="T35" s="78">
        <f t="shared" si="4"/>
        <v>217057</v>
      </c>
      <c r="U35" s="81">
        <f t="shared" si="5"/>
        <v>394277</v>
      </c>
      <c r="V35" s="86"/>
    </row>
    <row r="36" spans="3:22" x14ac:dyDescent="0.25">
      <c r="C36" s="7" t="s">
        <v>23</v>
      </c>
      <c r="D36" s="78">
        <v>14905</v>
      </c>
      <c r="E36" s="79">
        <v>2520</v>
      </c>
      <c r="F36" s="79">
        <v>52574</v>
      </c>
      <c r="G36" s="79">
        <v>18504</v>
      </c>
      <c r="H36" s="79">
        <v>11789</v>
      </c>
      <c r="I36" s="79">
        <v>4135</v>
      </c>
      <c r="J36" s="79">
        <v>56348</v>
      </c>
      <c r="K36" s="79">
        <v>28090</v>
      </c>
      <c r="L36" s="79">
        <v>3976</v>
      </c>
      <c r="M36" s="79">
        <v>277</v>
      </c>
      <c r="N36" s="79">
        <v>8828</v>
      </c>
      <c r="O36" s="79">
        <v>9957</v>
      </c>
      <c r="P36" s="79">
        <v>491</v>
      </c>
      <c r="Q36" s="79">
        <v>201</v>
      </c>
      <c r="R36" s="79">
        <v>1261</v>
      </c>
      <c r="S36" s="80">
        <v>3467</v>
      </c>
      <c r="T36" s="78">
        <f t="shared" ref="T36:T42" si="6">SUM(D36:S36)</f>
        <v>217323</v>
      </c>
      <c r="U36" s="81">
        <f t="shared" si="5"/>
        <v>396352</v>
      </c>
      <c r="V36" s="86"/>
    </row>
    <row r="37" spans="3:22" x14ac:dyDescent="0.25">
      <c r="C37" s="7" t="s">
        <v>25</v>
      </c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78">
        <f t="shared" si="6"/>
        <v>0</v>
      </c>
      <c r="U37" s="81">
        <f t="shared" si="5"/>
        <v>0</v>
      </c>
      <c r="V37" s="86"/>
    </row>
    <row r="38" spans="3:22" x14ac:dyDescent="0.25">
      <c r="C38" s="7" t="s">
        <v>26</v>
      </c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  <c r="T38" s="78">
        <f t="shared" si="6"/>
        <v>0</v>
      </c>
      <c r="U38" s="81">
        <f t="shared" si="5"/>
        <v>0</v>
      </c>
      <c r="V38" s="86"/>
    </row>
    <row r="39" spans="3:22" x14ac:dyDescent="0.25">
      <c r="C39" s="7" t="s">
        <v>27</v>
      </c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0"/>
      <c r="T39" s="78">
        <f t="shared" si="6"/>
        <v>0</v>
      </c>
      <c r="U39" s="81">
        <f t="shared" si="5"/>
        <v>0</v>
      </c>
      <c r="V39" s="86"/>
    </row>
    <row r="40" spans="3:22" x14ac:dyDescent="0.25">
      <c r="C40" s="7" t="s">
        <v>28</v>
      </c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  <c r="T40" s="78">
        <f t="shared" si="6"/>
        <v>0</v>
      </c>
      <c r="U40" s="81">
        <f t="shared" si="5"/>
        <v>0</v>
      </c>
      <c r="V40" s="86"/>
    </row>
    <row r="41" spans="3:22" x14ac:dyDescent="0.25">
      <c r="C41" s="7" t="s">
        <v>29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  <c r="T41" s="78">
        <f t="shared" si="6"/>
        <v>0</v>
      </c>
      <c r="U41" s="81">
        <f t="shared" si="5"/>
        <v>0</v>
      </c>
      <c r="V41" s="86"/>
    </row>
    <row r="42" spans="3:22" ht="13.8" thickBot="1" x14ac:dyDescent="0.3">
      <c r="C42" s="7" t="s">
        <v>30</v>
      </c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4"/>
      <c r="T42" s="82">
        <f t="shared" si="6"/>
        <v>0</v>
      </c>
      <c r="U42" s="85">
        <f t="shared" si="5"/>
        <v>0</v>
      </c>
      <c r="V42" s="86"/>
    </row>
    <row r="43" spans="3:22" ht="13.8" thickBot="1" x14ac:dyDescent="0.3">
      <c r="C43" s="8" t="s">
        <v>10</v>
      </c>
      <c r="D43" s="24">
        <f>SUM(D31:D42)</f>
        <v>85457</v>
      </c>
      <c r="E43" s="24">
        <f t="shared" ref="E43:U43" si="7">SUM(E31:E42)</f>
        <v>14353</v>
      </c>
      <c r="F43" s="24">
        <f t="shared" si="7"/>
        <v>301983</v>
      </c>
      <c r="G43" s="24">
        <f t="shared" si="7"/>
        <v>158319</v>
      </c>
      <c r="H43" s="24">
        <f t="shared" si="7"/>
        <v>65883</v>
      </c>
      <c r="I43" s="24">
        <f t="shared" si="7"/>
        <v>28284</v>
      </c>
      <c r="J43" s="24">
        <f t="shared" si="7"/>
        <v>349315</v>
      </c>
      <c r="K43" s="24">
        <f t="shared" si="7"/>
        <v>166229</v>
      </c>
      <c r="L43" s="24">
        <f t="shared" si="7"/>
        <v>23062</v>
      </c>
      <c r="M43" s="24">
        <f t="shared" si="7"/>
        <v>3560</v>
      </c>
      <c r="N43" s="24">
        <f t="shared" si="7"/>
        <v>53239</v>
      </c>
      <c r="O43" s="24">
        <f t="shared" si="7"/>
        <v>63315</v>
      </c>
      <c r="P43" s="24">
        <f t="shared" si="7"/>
        <v>3089</v>
      </c>
      <c r="Q43" s="24">
        <f t="shared" si="7"/>
        <v>1338</v>
      </c>
      <c r="R43" s="24">
        <f t="shared" si="7"/>
        <v>7821</v>
      </c>
      <c r="S43" s="24">
        <f t="shared" si="7"/>
        <v>21220</v>
      </c>
      <c r="T43" s="24">
        <f t="shared" si="7"/>
        <v>1346467</v>
      </c>
      <c r="U43" s="24">
        <f t="shared" si="7"/>
        <v>2467908</v>
      </c>
      <c r="V43" s="86"/>
    </row>
    <row r="44" spans="3:22" ht="13.8" thickBot="1" x14ac:dyDescent="0.3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3:22" ht="13.8" thickBot="1" x14ac:dyDescent="0.3">
      <c r="C45" s="100" t="s">
        <v>59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2"/>
    </row>
    <row r="46" spans="3:22" ht="13.8" thickBot="1" x14ac:dyDescent="0.3">
      <c r="C46" s="103" t="s">
        <v>17</v>
      </c>
      <c r="D46" s="105" t="s">
        <v>0</v>
      </c>
      <c r="E46" s="106"/>
      <c r="F46" s="106"/>
      <c r="G46" s="107"/>
      <c r="H46" s="108" t="s">
        <v>1</v>
      </c>
      <c r="I46" s="109"/>
      <c r="J46" s="109"/>
      <c r="K46" s="110"/>
      <c r="L46" s="108" t="s">
        <v>2</v>
      </c>
      <c r="M46" s="109"/>
      <c r="N46" s="109"/>
      <c r="O46" s="110"/>
      <c r="P46" s="108" t="s">
        <v>3</v>
      </c>
      <c r="Q46" s="109"/>
      <c r="R46" s="109"/>
      <c r="S46" s="110"/>
      <c r="T46" s="111" t="s">
        <v>4</v>
      </c>
      <c r="U46" s="111" t="s">
        <v>5</v>
      </c>
    </row>
    <row r="47" spans="3:22" ht="13.8" thickBot="1" x14ac:dyDescent="0.3">
      <c r="C47" s="103"/>
      <c r="D47" s="113" t="s">
        <v>6</v>
      </c>
      <c r="E47" s="114"/>
      <c r="F47" s="113" t="s">
        <v>7</v>
      </c>
      <c r="G47" s="114"/>
      <c r="H47" s="113" t="s">
        <v>6</v>
      </c>
      <c r="I47" s="114"/>
      <c r="J47" s="113" t="s">
        <v>7</v>
      </c>
      <c r="K47" s="114"/>
      <c r="L47" s="113" t="s">
        <v>6</v>
      </c>
      <c r="M47" s="114"/>
      <c r="N47" s="113" t="s">
        <v>7</v>
      </c>
      <c r="O47" s="114"/>
      <c r="P47" s="113" t="s">
        <v>6</v>
      </c>
      <c r="Q47" s="114"/>
      <c r="R47" s="113" t="s">
        <v>7</v>
      </c>
      <c r="S47" s="114"/>
      <c r="T47" s="112"/>
      <c r="U47" s="112"/>
    </row>
    <row r="48" spans="3:22" ht="13.8" thickBot="1" x14ac:dyDescent="0.3">
      <c r="C48" s="104"/>
      <c r="D48" s="4" t="s">
        <v>8</v>
      </c>
      <c r="E48" s="4" t="s">
        <v>9</v>
      </c>
      <c r="F48" s="4" t="s">
        <v>8</v>
      </c>
      <c r="G48" s="5" t="s">
        <v>9</v>
      </c>
      <c r="H48" s="4" t="s">
        <v>8</v>
      </c>
      <c r="I48" s="4" t="s">
        <v>9</v>
      </c>
      <c r="J48" s="4" t="s">
        <v>8</v>
      </c>
      <c r="K48" s="4" t="s">
        <v>9</v>
      </c>
      <c r="L48" s="4" t="s">
        <v>8</v>
      </c>
      <c r="M48" s="4" t="s">
        <v>9</v>
      </c>
      <c r="N48" s="4" t="s">
        <v>8</v>
      </c>
      <c r="O48" s="4" t="s">
        <v>9</v>
      </c>
      <c r="P48" s="4" t="s">
        <v>8</v>
      </c>
      <c r="Q48" s="4" t="s">
        <v>9</v>
      </c>
      <c r="R48" s="4" t="s">
        <v>8</v>
      </c>
      <c r="S48" s="4" t="s">
        <v>9</v>
      </c>
      <c r="T48" s="115"/>
      <c r="U48" s="115"/>
    </row>
    <row r="49" spans="3:21" x14ac:dyDescent="0.25">
      <c r="C49" s="6" t="s">
        <v>18</v>
      </c>
      <c r="D49" s="74">
        <f>D31-D13</f>
        <v>-968</v>
      </c>
      <c r="E49" s="75">
        <f t="shared" ref="E49:U61" si="8">E31-E13</f>
        <v>-793</v>
      </c>
      <c r="F49" s="75">
        <f t="shared" si="8"/>
        <v>8770</v>
      </c>
      <c r="G49" s="75">
        <f t="shared" si="8"/>
        <v>7682</v>
      </c>
      <c r="H49" s="75">
        <f t="shared" si="8"/>
        <v>-32</v>
      </c>
      <c r="I49" s="75">
        <f t="shared" si="8"/>
        <v>-1567</v>
      </c>
      <c r="J49" s="75">
        <f t="shared" si="8"/>
        <v>1734</v>
      </c>
      <c r="K49" s="75">
        <f t="shared" si="8"/>
        <v>4801</v>
      </c>
      <c r="L49" s="75">
        <f t="shared" si="8"/>
        <v>697</v>
      </c>
      <c r="M49" s="75">
        <f t="shared" si="8"/>
        <v>339</v>
      </c>
      <c r="N49" s="75">
        <f t="shared" si="8"/>
        <v>2598</v>
      </c>
      <c r="O49" s="75">
        <f t="shared" si="8"/>
        <v>2018</v>
      </c>
      <c r="P49" s="75">
        <f t="shared" si="8"/>
        <v>-262</v>
      </c>
      <c r="Q49" s="75">
        <f t="shared" si="8"/>
        <v>180</v>
      </c>
      <c r="R49" s="75">
        <f t="shared" si="8"/>
        <v>-445</v>
      </c>
      <c r="S49" s="76">
        <f t="shared" si="8"/>
        <v>-1880</v>
      </c>
      <c r="T49" s="74">
        <f t="shared" si="8"/>
        <v>22872</v>
      </c>
      <c r="U49" s="77">
        <f t="shared" si="8"/>
        <v>48150</v>
      </c>
    </row>
    <row r="50" spans="3:21" x14ac:dyDescent="0.25">
      <c r="C50" s="7" t="s">
        <v>19</v>
      </c>
      <c r="D50" s="78">
        <f t="shared" ref="D50:S61" si="9">D32-D14</f>
        <v>-804</v>
      </c>
      <c r="E50" s="79">
        <f t="shared" si="9"/>
        <v>104</v>
      </c>
      <c r="F50" s="79">
        <f t="shared" si="9"/>
        <v>4701</v>
      </c>
      <c r="G50" s="79">
        <f t="shared" si="9"/>
        <v>-5061</v>
      </c>
      <c r="H50" s="79">
        <f t="shared" si="9"/>
        <v>-1546</v>
      </c>
      <c r="I50" s="79">
        <f t="shared" si="9"/>
        <v>-279</v>
      </c>
      <c r="J50" s="79">
        <f t="shared" si="9"/>
        <v>-5375</v>
      </c>
      <c r="K50" s="79">
        <f t="shared" si="9"/>
        <v>5375</v>
      </c>
      <c r="L50" s="79">
        <f t="shared" si="9"/>
        <v>459</v>
      </c>
      <c r="M50" s="79">
        <f t="shared" si="9"/>
        <v>715</v>
      </c>
      <c r="N50" s="79">
        <f t="shared" si="9"/>
        <v>3054</v>
      </c>
      <c r="O50" s="79">
        <f t="shared" si="9"/>
        <v>6653</v>
      </c>
      <c r="P50" s="79">
        <f t="shared" si="9"/>
        <v>-124</v>
      </c>
      <c r="Q50" s="79">
        <f t="shared" si="9"/>
        <v>-74</v>
      </c>
      <c r="R50" s="79">
        <f t="shared" si="9"/>
        <v>-466</v>
      </c>
      <c r="S50" s="80">
        <f t="shared" si="9"/>
        <v>-873</v>
      </c>
      <c r="T50" s="78">
        <f t="shared" si="8"/>
        <v>6459</v>
      </c>
      <c r="U50" s="81">
        <f t="shared" si="8"/>
        <v>14467</v>
      </c>
    </row>
    <row r="51" spans="3:21" x14ac:dyDescent="0.25">
      <c r="C51" s="7" t="s">
        <v>20</v>
      </c>
      <c r="D51" s="78">
        <f t="shared" si="9"/>
        <v>-1705</v>
      </c>
      <c r="E51" s="79">
        <f t="shared" si="9"/>
        <v>-674</v>
      </c>
      <c r="F51" s="79">
        <f t="shared" si="9"/>
        <v>6989</v>
      </c>
      <c r="G51" s="79">
        <f t="shared" si="9"/>
        <v>-5874</v>
      </c>
      <c r="H51" s="79">
        <f t="shared" si="9"/>
        <v>-1890</v>
      </c>
      <c r="I51" s="79">
        <f t="shared" si="9"/>
        <v>-329</v>
      </c>
      <c r="J51" s="79">
        <f t="shared" si="9"/>
        <v>1148</v>
      </c>
      <c r="K51" s="79">
        <f t="shared" si="9"/>
        <v>14970</v>
      </c>
      <c r="L51" s="79">
        <f t="shared" si="9"/>
        <v>257</v>
      </c>
      <c r="M51" s="79">
        <f t="shared" si="9"/>
        <v>157</v>
      </c>
      <c r="N51" s="79">
        <f t="shared" si="9"/>
        <v>899</v>
      </c>
      <c r="O51" s="79">
        <f t="shared" si="9"/>
        <v>4917</v>
      </c>
      <c r="P51" s="79">
        <f t="shared" si="9"/>
        <v>-211</v>
      </c>
      <c r="Q51" s="79">
        <f t="shared" si="9"/>
        <v>-217</v>
      </c>
      <c r="R51" s="79">
        <f t="shared" si="9"/>
        <v>-213</v>
      </c>
      <c r="S51" s="80">
        <f t="shared" si="9"/>
        <v>-2815</v>
      </c>
      <c r="T51" s="78">
        <f t="shared" si="8"/>
        <v>15409</v>
      </c>
      <c r="U51" s="81">
        <f t="shared" si="8"/>
        <v>35430</v>
      </c>
    </row>
    <row r="52" spans="3:21" x14ac:dyDescent="0.25">
      <c r="C52" s="7" t="s">
        <v>21</v>
      </c>
      <c r="D52" s="78">
        <f t="shared" ref="D52:S52" si="10">D34-D16</f>
        <v>965</v>
      </c>
      <c r="E52" s="79">
        <f t="shared" si="10"/>
        <v>-1089</v>
      </c>
      <c r="F52" s="79">
        <f t="shared" si="10"/>
        <v>7809</v>
      </c>
      <c r="G52" s="79">
        <f t="shared" si="10"/>
        <v>8116</v>
      </c>
      <c r="H52" s="79">
        <f t="shared" si="10"/>
        <v>350</v>
      </c>
      <c r="I52" s="79">
        <f t="shared" si="10"/>
        <v>-1493</v>
      </c>
      <c r="J52" s="79">
        <f t="shared" si="10"/>
        <v>9461</v>
      </c>
      <c r="K52" s="79">
        <f t="shared" si="10"/>
        <v>8583</v>
      </c>
      <c r="L52" s="79">
        <f t="shared" si="10"/>
        <v>-394</v>
      </c>
      <c r="M52" s="79">
        <f t="shared" si="10"/>
        <v>361</v>
      </c>
      <c r="N52" s="79">
        <f t="shared" si="10"/>
        <v>-625</v>
      </c>
      <c r="O52" s="79">
        <f t="shared" si="10"/>
        <v>5544</v>
      </c>
      <c r="P52" s="79">
        <f t="shared" si="10"/>
        <v>-155</v>
      </c>
      <c r="Q52" s="79">
        <f t="shared" si="10"/>
        <v>-172</v>
      </c>
      <c r="R52" s="79">
        <f t="shared" si="10"/>
        <v>-455</v>
      </c>
      <c r="S52" s="80">
        <f t="shared" si="10"/>
        <v>1903</v>
      </c>
      <c r="T52" s="78">
        <f t="shared" si="8"/>
        <v>38709</v>
      </c>
      <c r="U52" s="81">
        <f t="shared" si="8"/>
        <v>79045</v>
      </c>
    </row>
    <row r="53" spans="3:21" x14ac:dyDescent="0.25">
      <c r="C53" s="7" t="s">
        <v>22</v>
      </c>
      <c r="D53" s="78">
        <f t="shared" ref="D53:S53" si="11">D35-D17</f>
        <v>371</v>
      </c>
      <c r="E53" s="79">
        <f t="shared" si="11"/>
        <v>900</v>
      </c>
      <c r="F53" s="79">
        <f t="shared" si="11"/>
        <v>9607</v>
      </c>
      <c r="G53" s="79">
        <f t="shared" si="11"/>
        <v>-2178</v>
      </c>
      <c r="H53" s="79">
        <f t="shared" si="11"/>
        <v>69</v>
      </c>
      <c r="I53" s="79">
        <f t="shared" si="11"/>
        <v>958</v>
      </c>
      <c r="J53" s="79">
        <f t="shared" si="11"/>
        <v>940</v>
      </c>
      <c r="K53" s="79">
        <f t="shared" si="11"/>
        <v>12680</v>
      </c>
      <c r="L53" s="79">
        <f t="shared" si="11"/>
        <v>888</v>
      </c>
      <c r="M53" s="79">
        <f t="shared" si="11"/>
        <v>4</v>
      </c>
      <c r="N53" s="79">
        <f t="shared" si="11"/>
        <v>1320</v>
      </c>
      <c r="O53" s="79">
        <f t="shared" si="11"/>
        <v>315</v>
      </c>
      <c r="P53" s="79">
        <f t="shared" si="11"/>
        <v>108</v>
      </c>
      <c r="Q53" s="79">
        <f t="shared" si="11"/>
        <v>-233</v>
      </c>
      <c r="R53" s="79">
        <f t="shared" si="11"/>
        <v>-186</v>
      </c>
      <c r="S53" s="80">
        <f t="shared" si="11"/>
        <v>-1386</v>
      </c>
      <c r="T53" s="78">
        <f t="shared" si="8"/>
        <v>24177</v>
      </c>
      <c r="U53" s="81">
        <f t="shared" si="8"/>
        <v>45289</v>
      </c>
    </row>
    <row r="54" spans="3:21" x14ac:dyDescent="0.25">
      <c r="C54" s="7" t="s">
        <v>23</v>
      </c>
      <c r="D54" s="78">
        <f t="shared" ref="D54:S54" si="12">D36-D18</f>
        <v>1736</v>
      </c>
      <c r="E54" s="79">
        <f t="shared" si="12"/>
        <v>-1631</v>
      </c>
      <c r="F54" s="79">
        <f t="shared" si="12"/>
        <v>9297</v>
      </c>
      <c r="G54" s="79">
        <f t="shared" si="12"/>
        <v>-933</v>
      </c>
      <c r="H54" s="79">
        <f t="shared" si="12"/>
        <v>496</v>
      </c>
      <c r="I54" s="79">
        <f t="shared" si="12"/>
        <v>-646</v>
      </c>
      <c r="J54" s="79">
        <f t="shared" si="12"/>
        <v>2638</v>
      </c>
      <c r="K54" s="79">
        <f t="shared" si="12"/>
        <v>13383</v>
      </c>
      <c r="L54" s="79">
        <f t="shared" si="12"/>
        <v>1157</v>
      </c>
      <c r="M54" s="79">
        <f t="shared" si="12"/>
        <v>-264</v>
      </c>
      <c r="N54" s="79">
        <f t="shared" si="12"/>
        <v>336</v>
      </c>
      <c r="O54" s="79">
        <f t="shared" si="12"/>
        <v>2764</v>
      </c>
      <c r="P54" s="79">
        <f t="shared" si="12"/>
        <v>100</v>
      </c>
      <c r="Q54" s="79">
        <f t="shared" si="12"/>
        <v>7</v>
      </c>
      <c r="R54" s="79">
        <f t="shared" si="12"/>
        <v>-29</v>
      </c>
      <c r="S54" s="80">
        <f t="shared" si="12"/>
        <v>1129</v>
      </c>
      <c r="T54" s="78">
        <f t="shared" si="8"/>
        <v>29540</v>
      </c>
      <c r="U54" s="81">
        <f t="shared" si="8"/>
        <v>58125</v>
      </c>
    </row>
    <row r="55" spans="3:21" x14ac:dyDescent="0.25">
      <c r="C55" s="7" t="s">
        <v>25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80"/>
      <c r="T55" s="78">
        <f t="shared" si="8"/>
        <v>0</v>
      </c>
      <c r="U55" s="81">
        <f t="shared" si="8"/>
        <v>0</v>
      </c>
    </row>
    <row r="56" spans="3:21" x14ac:dyDescent="0.25">
      <c r="C56" s="7" t="s">
        <v>26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0"/>
      <c r="T56" s="78">
        <f t="shared" si="8"/>
        <v>0</v>
      </c>
      <c r="U56" s="81">
        <f t="shared" si="8"/>
        <v>0</v>
      </c>
    </row>
    <row r="57" spans="3:21" x14ac:dyDescent="0.25">
      <c r="C57" s="7" t="s">
        <v>27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  <c r="T57" s="78">
        <f t="shared" si="8"/>
        <v>0</v>
      </c>
      <c r="U57" s="81">
        <f t="shared" si="8"/>
        <v>0</v>
      </c>
    </row>
    <row r="58" spans="3:21" x14ac:dyDescent="0.25">
      <c r="C58" s="7" t="s">
        <v>28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/>
      <c r="T58" s="78">
        <f t="shared" si="8"/>
        <v>0</v>
      </c>
      <c r="U58" s="81">
        <f t="shared" si="8"/>
        <v>0</v>
      </c>
    </row>
    <row r="59" spans="3:21" x14ac:dyDescent="0.25">
      <c r="C59" s="7" t="s">
        <v>29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/>
      <c r="T59" s="78">
        <f t="shared" si="8"/>
        <v>0</v>
      </c>
      <c r="U59" s="81">
        <f t="shared" si="8"/>
        <v>0</v>
      </c>
    </row>
    <row r="60" spans="3:21" ht="13.8" thickBot="1" x14ac:dyDescent="0.3">
      <c r="C60" s="7" t="s">
        <v>30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80"/>
      <c r="T60" s="82">
        <f t="shared" si="8"/>
        <v>0</v>
      </c>
      <c r="U60" s="85">
        <f t="shared" si="8"/>
        <v>0</v>
      </c>
    </row>
    <row r="61" spans="3:21" ht="13.8" thickBot="1" x14ac:dyDescent="0.3">
      <c r="C61" s="8" t="s">
        <v>10</v>
      </c>
      <c r="D61" s="9">
        <f t="shared" si="9"/>
        <v>-405</v>
      </c>
      <c r="E61" s="9">
        <f t="shared" si="9"/>
        <v>-3183</v>
      </c>
      <c r="F61" s="9">
        <f t="shared" si="9"/>
        <v>47173</v>
      </c>
      <c r="G61" s="9">
        <f t="shared" si="9"/>
        <v>1752</v>
      </c>
      <c r="H61" s="9">
        <f t="shared" si="9"/>
        <v>-2553</v>
      </c>
      <c r="I61" s="9">
        <f t="shared" si="9"/>
        <v>-3356</v>
      </c>
      <c r="J61" s="9">
        <f t="shared" si="9"/>
        <v>10546</v>
      </c>
      <c r="K61" s="9">
        <f t="shared" si="9"/>
        <v>59792</v>
      </c>
      <c r="L61" s="9">
        <f t="shared" si="9"/>
        <v>3064</v>
      </c>
      <c r="M61" s="9">
        <f t="shared" si="9"/>
        <v>1312</v>
      </c>
      <c r="N61" s="9">
        <f t="shared" si="9"/>
        <v>7582</v>
      </c>
      <c r="O61" s="9">
        <f t="shared" si="9"/>
        <v>22211</v>
      </c>
      <c r="P61" s="9">
        <f t="shared" si="9"/>
        <v>-544</v>
      </c>
      <c r="Q61" s="9">
        <f t="shared" si="9"/>
        <v>-509</v>
      </c>
      <c r="R61" s="9">
        <f t="shared" si="9"/>
        <v>-1794</v>
      </c>
      <c r="S61" s="9">
        <f t="shared" si="9"/>
        <v>-3922</v>
      </c>
      <c r="T61" s="9">
        <f t="shared" si="8"/>
        <v>137166</v>
      </c>
      <c r="U61" s="9">
        <f t="shared" si="8"/>
        <v>280506</v>
      </c>
    </row>
    <row r="62" spans="3:21" ht="13.8" thickBot="1" x14ac:dyDescent="0.3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</row>
    <row r="63" spans="3:21" ht="13.8" thickBot="1" x14ac:dyDescent="0.3">
      <c r="C63" s="100" t="s">
        <v>60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2"/>
    </row>
    <row r="64" spans="3:21" ht="13.8" thickBot="1" x14ac:dyDescent="0.3">
      <c r="C64" s="103" t="s">
        <v>17</v>
      </c>
      <c r="D64" s="105" t="s">
        <v>0</v>
      </c>
      <c r="E64" s="106"/>
      <c r="F64" s="106"/>
      <c r="G64" s="107"/>
      <c r="H64" s="108" t="s">
        <v>1</v>
      </c>
      <c r="I64" s="109"/>
      <c r="J64" s="109"/>
      <c r="K64" s="110"/>
      <c r="L64" s="108" t="s">
        <v>2</v>
      </c>
      <c r="M64" s="109"/>
      <c r="N64" s="109"/>
      <c r="O64" s="110"/>
      <c r="P64" s="108" t="s">
        <v>3</v>
      </c>
      <c r="Q64" s="109"/>
      <c r="R64" s="109"/>
      <c r="S64" s="110"/>
      <c r="T64" s="111" t="s">
        <v>4</v>
      </c>
      <c r="U64" s="111" t="s">
        <v>5</v>
      </c>
    </row>
    <row r="65" spans="3:21" ht="13.8" thickBot="1" x14ac:dyDescent="0.3">
      <c r="C65" s="103"/>
      <c r="D65" s="113" t="s">
        <v>6</v>
      </c>
      <c r="E65" s="114"/>
      <c r="F65" s="113" t="s">
        <v>7</v>
      </c>
      <c r="G65" s="114"/>
      <c r="H65" s="113" t="s">
        <v>6</v>
      </c>
      <c r="I65" s="114"/>
      <c r="J65" s="113" t="s">
        <v>7</v>
      </c>
      <c r="K65" s="114"/>
      <c r="L65" s="113" t="s">
        <v>6</v>
      </c>
      <c r="M65" s="114"/>
      <c r="N65" s="113" t="s">
        <v>7</v>
      </c>
      <c r="O65" s="114"/>
      <c r="P65" s="113" t="s">
        <v>6</v>
      </c>
      <c r="Q65" s="114"/>
      <c r="R65" s="113" t="s">
        <v>7</v>
      </c>
      <c r="S65" s="114"/>
      <c r="T65" s="112"/>
      <c r="U65" s="112"/>
    </row>
    <row r="66" spans="3:21" ht="13.8" thickBot="1" x14ac:dyDescent="0.3">
      <c r="C66" s="104"/>
      <c r="D66" s="4" t="s">
        <v>8</v>
      </c>
      <c r="E66" s="4" t="s">
        <v>9</v>
      </c>
      <c r="F66" s="4" t="s">
        <v>8</v>
      </c>
      <c r="G66" s="5" t="s">
        <v>9</v>
      </c>
      <c r="H66" s="4" t="s">
        <v>8</v>
      </c>
      <c r="I66" s="4" t="s">
        <v>9</v>
      </c>
      <c r="J66" s="4" t="s">
        <v>8</v>
      </c>
      <c r="K66" s="4" t="s">
        <v>9</v>
      </c>
      <c r="L66" s="4" t="s">
        <v>8</v>
      </c>
      <c r="M66" s="4" t="s">
        <v>9</v>
      </c>
      <c r="N66" s="4" t="s">
        <v>8</v>
      </c>
      <c r="O66" s="4" t="s">
        <v>9</v>
      </c>
      <c r="P66" s="4" t="s">
        <v>8</v>
      </c>
      <c r="Q66" s="4" t="s">
        <v>9</v>
      </c>
      <c r="R66" s="4" t="s">
        <v>8</v>
      </c>
      <c r="S66" s="4" t="s">
        <v>9</v>
      </c>
      <c r="T66" s="112"/>
      <c r="U66" s="112"/>
    </row>
    <row r="67" spans="3:21" x14ac:dyDescent="0.25">
      <c r="C67" s="6" t="s">
        <v>18</v>
      </c>
      <c r="D67" s="87">
        <f>D31/D13-1</f>
        <v>-6.2455642299503178E-2</v>
      </c>
      <c r="E67" s="88">
        <f t="shared" ref="E67:U69" si="13">E31/E13-1</f>
        <v>-0.34034334763948493</v>
      </c>
      <c r="F67" s="88">
        <f t="shared" si="13"/>
        <v>0.19653541895435089</v>
      </c>
      <c r="G67" s="88">
        <f t="shared" si="13"/>
        <v>0.31362782722299332</v>
      </c>
      <c r="H67" s="88">
        <f t="shared" si="13"/>
        <v>-3.0595659240845174E-3</v>
      </c>
      <c r="I67" s="88">
        <f t="shared" si="13"/>
        <v>-0.31246261216350946</v>
      </c>
      <c r="J67" s="88">
        <f t="shared" si="13"/>
        <v>2.8630397094031146E-2</v>
      </c>
      <c r="K67" s="88">
        <f t="shared" si="13"/>
        <v>0.23420654666081275</v>
      </c>
      <c r="L67" s="88">
        <f t="shared" si="13"/>
        <v>0.18914518317503393</v>
      </c>
      <c r="M67" s="88">
        <f t="shared" si="13"/>
        <v>1.3452380952380953</v>
      </c>
      <c r="N67" s="88">
        <f t="shared" si="13"/>
        <v>0.32329517172722744</v>
      </c>
      <c r="O67" s="88">
        <f t="shared" si="13"/>
        <v>0.33493775933609959</v>
      </c>
      <c r="P67" s="88">
        <f t="shared" si="13"/>
        <v>-0.37375178316690438</v>
      </c>
      <c r="Q67" s="88">
        <f t="shared" si="13"/>
        <v>0.71713147410358569</v>
      </c>
      <c r="R67" s="88">
        <f t="shared" si="13"/>
        <v>-0.2361995753715499</v>
      </c>
      <c r="S67" s="89">
        <f t="shared" si="13"/>
        <v>-0.35680394761814382</v>
      </c>
      <c r="T67" s="87">
        <f t="shared" si="13"/>
        <v>0.10912890589588087</v>
      </c>
      <c r="U67" s="90">
        <f t="shared" si="13"/>
        <v>0.12638392364993623</v>
      </c>
    </row>
    <row r="68" spans="3:21" x14ac:dyDescent="0.25">
      <c r="C68" s="7" t="s">
        <v>19</v>
      </c>
      <c r="D68" s="91">
        <f t="shared" ref="D68:S69" si="14">D32/D14-1</f>
        <v>-5.6920353982300886E-2</v>
      </c>
      <c r="E68" s="92">
        <f t="shared" si="14"/>
        <v>3.5714285714285809E-2</v>
      </c>
      <c r="F68" s="92">
        <f t="shared" si="14"/>
        <v>0.11389736880360513</v>
      </c>
      <c r="G68" s="92">
        <f t="shared" si="14"/>
        <v>-0.16149722381772924</v>
      </c>
      <c r="H68" s="92">
        <f t="shared" si="14"/>
        <v>-0.13110583446404345</v>
      </c>
      <c r="I68" s="92">
        <f t="shared" si="14"/>
        <v>-6.7002881844380413E-2</v>
      </c>
      <c r="J68" s="92">
        <f t="shared" si="14"/>
        <v>-9.3793079379482447E-2</v>
      </c>
      <c r="K68" s="92">
        <f t="shared" si="14"/>
        <v>0.30161045957017008</v>
      </c>
      <c r="L68" s="92">
        <f t="shared" si="14"/>
        <v>0.14888096010379503</v>
      </c>
      <c r="M68" s="92">
        <f t="shared" si="14"/>
        <v>2.5354609929078014</v>
      </c>
      <c r="N68" s="92">
        <f t="shared" si="14"/>
        <v>0.50798403193612773</v>
      </c>
      <c r="O68" s="92">
        <f t="shared" si="14"/>
        <v>1.3683669271904564</v>
      </c>
      <c r="P68" s="92">
        <f t="shared" si="14"/>
        <v>-0.16358839050131924</v>
      </c>
      <c r="Q68" s="92">
        <f t="shared" si="14"/>
        <v>-0.26523297491039421</v>
      </c>
      <c r="R68" s="92">
        <f t="shared" si="14"/>
        <v>-0.2612107623318386</v>
      </c>
      <c r="S68" s="93">
        <f t="shared" si="14"/>
        <v>-0.17263199525410322</v>
      </c>
      <c r="T68" s="91">
        <f t="shared" si="13"/>
        <v>3.1841262016268246E-2</v>
      </c>
      <c r="U68" s="94">
        <f t="shared" si="13"/>
        <v>3.9279944611123829E-2</v>
      </c>
    </row>
    <row r="69" spans="3:21" x14ac:dyDescent="0.25">
      <c r="C69" s="7" t="s">
        <v>20</v>
      </c>
      <c r="D69" s="91">
        <f t="shared" si="14"/>
        <v>-0.10485210011684398</v>
      </c>
      <c r="E69" s="92">
        <f t="shared" si="14"/>
        <v>-0.22647849462365588</v>
      </c>
      <c r="F69" s="92">
        <f t="shared" si="14"/>
        <v>0.15494269182166853</v>
      </c>
      <c r="G69" s="92">
        <f t="shared" si="14"/>
        <v>-0.16475009816570374</v>
      </c>
      <c r="H69" s="92">
        <f t="shared" si="14"/>
        <v>-0.15146658118288192</v>
      </c>
      <c r="I69" s="92">
        <f t="shared" si="14"/>
        <v>-5.1575482050478128E-2</v>
      </c>
      <c r="J69" s="92">
        <f t="shared" si="14"/>
        <v>1.7440977180881667E-2</v>
      </c>
      <c r="K69" s="92">
        <f t="shared" si="14"/>
        <v>0.86873259052924801</v>
      </c>
      <c r="L69" s="92">
        <f t="shared" si="14"/>
        <v>7.0798898071625427E-2</v>
      </c>
      <c r="M69" s="92">
        <f t="shared" si="14"/>
        <v>0.30426356589147296</v>
      </c>
      <c r="N69" s="92">
        <f t="shared" si="14"/>
        <v>0.11027968596663396</v>
      </c>
      <c r="O69" s="92">
        <f t="shared" si="14"/>
        <v>0.73420934746901589</v>
      </c>
      <c r="P69" s="92">
        <f t="shared" si="14"/>
        <v>-0.30983847283406751</v>
      </c>
      <c r="Q69" s="92">
        <f t="shared" si="14"/>
        <v>-0.63450292397660824</v>
      </c>
      <c r="R69" s="92">
        <f t="shared" si="14"/>
        <v>-0.13741935483870971</v>
      </c>
      <c r="S69" s="93">
        <f t="shared" si="14"/>
        <v>-0.55369787568843432</v>
      </c>
      <c r="T69" s="91">
        <f t="shared" si="13"/>
        <v>6.7417450921198219E-2</v>
      </c>
      <c r="U69" s="94">
        <f t="shared" si="13"/>
        <v>8.5608866787963978E-2</v>
      </c>
    </row>
    <row r="70" spans="3:21" x14ac:dyDescent="0.25">
      <c r="C70" s="7" t="s">
        <v>21</v>
      </c>
      <c r="D70" s="91">
        <f t="shared" ref="D70:U70" si="15">D34/D16-1</f>
        <v>7.108655616942916E-2</v>
      </c>
      <c r="E70" s="92">
        <f t="shared" si="15"/>
        <v>-0.33621488113615317</v>
      </c>
      <c r="F70" s="92">
        <f t="shared" si="15"/>
        <v>0.19175424810922315</v>
      </c>
      <c r="G70" s="92">
        <f t="shared" si="15"/>
        <v>0.35638694945769123</v>
      </c>
      <c r="H70" s="92">
        <f t="shared" si="15"/>
        <v>3.1905195989061053E-2</v>
      </c>
      <c r="I70" s="92">
        <f t="shared" si="15"/>
        <v>-0.25037732684890157</v>
      </c>
      <c r="J70" s="92">
        <f t="shared" si="15"/>
        <v>0.19508825470141877</v>
      </c>
      <c r="K70" s="92">
        <f t="shared" si="15"/>
        <v>0.46761100517570142</v>
      </c>
      <c r="L70" s="92">
        <f t="shared" si="15"/>
        <v>-0.11315336013785182</v>
      </c>
      <c r="M70" s="92">
        <f t="shared" si="15"/>
        <v>2.3290322580645162</v>
      </c>
      <c r="N70" s="92">
        <f t="shared" si="15"/>
        <v>-8.260639703938677E-2</v>
      </c>
      <c r="O70" s="92">
        <f t="shared" si="15"/>
        <v>0.86584413556145567</v>
      </c>
      <c r="P70" s="92">
        <f t="shared" si="15"/>
        <v>-0.25963149078726966</v>
      </c>
      <c r="Q70" s="92">
        <f t="shared" si="15"/>
        <v>-0.66666666666666674</v>
      </c>
      <c r="R70" s="92">
        <f t="shared" si="15"/>
        <v>-0.28278433809819759</v>
      </c>
      <c r="S70" s="93">
        <f t="shared" si="15"/>
        <v>0.54762589928057559</v>
      </c>
      <c r="T70" s="91">
        <f t="shared" si="15"/>
        <v>0.20629396717117876</v>
      </c>
      <c r="U70" s="94">
        <f t="shared" si="15"/>
        <v>0.23452636326144294</v>
      </c>
    </row>
    <row r="71" spans="3:21" x14ac:dyDescent="0.25">
      <c r="C71" s="7" t="s">
        <v>22</v>
      </c>
      <c r="D71" s="91">
        <f t="shared" ref="D71:U71" si="16">D35/D17-1</f>
        <v>2.8035970679362254E-2</v>
      </c>
      <c r="E71" s="92">
        <f t="shared" si="16"/>
        <v>0.46680497925311193</v>
      </c>
      <c r="F71" s="92">
        <f t="shared" si="16"/>
        <v>0.24135158899635734</v>
      </c>
      <c r="G71" s="92">
        <f t="shared" si="16"/>
        <v>-9.5229766953784267E-2</v>
      </c>
      <c r="H71" s="92">
        <f t="shared" si="16"/>
        <v>6.0293603635093174E-3</v>
      </c>
      <c r="I71" s="92">
        <f t="shared" si="16"/>
        <v>0.1794679655301612</v>
      </c>
      <c r="J71" s="92">
        <f t="shared" si="16"/>
        <v>1.7779795343206839E-2</v>
      </c>
      <c r="K71" s="92">
        <f t="shared" si="16"/>
        <v>0.71144027380351238</v>
      </c>
      <c r="L71" s="92">
        <f t="shared" si="16"/>
        <v>0.26917247650803278</v>
      </c>
      <c r="M71" s="92">
        <f t="shared" si="16"/>
        <v>7.9681274900398336E-3</v>
      </c>
      <c r="N71" s="92">
        <f t="shared" si="16"/>
        <v>0.17840248682254356</v>
      </c>
      <c r="O71" s="92">
        <f t="shared" si="16"/>
        <v>3.1741233373639766E-2</v>
      </c>
      <c r="P71" s="92">
        <f t="shared" si="16"/>
        <v>0.21386138613861383</v>
      </c>
      <c r="Q71" s="92">
        <f t="shared" si="16"/>
        <v>-0.44550669216061189</v>
      </c>
      <c r="R71" s="92">
        <f t="shared" si="16"/>
        <v>-0.12416555407209617</v>
      </c>
      <c r="S71" s="93">
        <f t="shared" si="16"/>
        <v>-0.35366164837968872</v>
      </c>
      <c r="T71" s="91">
        <f t="shared" si="16"/>
        <v>0.12534736623807552</v>
      </c>
      <c r="U71" s="94">
        <f t="shared" si="16"/>
        <v>0.12977237039668976</v>
      </c>
    </row>
    <row r="72" spans="3:21" x14ac:dyDescent="0.25">
      <c r="C72" s="7" t="s">
        <v>23</v>
      </c>
      <c r="D72" s="91">
        <f t="shared" ref="D72:U72" si="17">D36/D18-1</f>
        <v>0.13182473991950783</v>
      </c>
      <c r="E72" s="92">
        <f t="shared" si="17"/>
        <v>-0.39291736930860033</v>
      </c>
      <c r="F72" s="92">
        <f t="shared" si="17"/>
        <v>0.21482542690112538</v>
      </c>
      <c r="G72" s="92">
        <f t="shared" si="17"/>
        <v>-4.8001234758450417E-2</v>
      </c>
      <c r="H72" s="92">
        <f t="shared" si="17"/>
        <v>4.3921013016913202E-2</v>
      </c>
      <c r="I72" s="92">
        <f t="shared" si="17"/>
        <v>-0.13511817611378374</v>
      </c>
      <c r="J72" s="92">
        <f t="shared" si="17"/>
        <v>4.9115620927201675E-2</v>
      </c>
      <c r="K72" s="92">
        <f t="shared" si="17"/>
        <v>0.90997484191201461</v>
      </c>
      <c r="L72" s="92">
        <f t="shared" si="17"/>
        <v>0.41042923022348354</v>
      </c>
      <c r="M72" s="92">
        <f t="shared" si="17"/>
        <v>-0.48798521256931604</v>
      </c>
      <c r="N72" s="92">
        <f t="shared" si="17"/>
        <v>3.9566650965614736E-2</v>
      </c>
      <c r="O72" s="92">
        <f t="shared" si="17"/>
        <v>0.38426247740859165</v>
      </c>
      <c r="P72" s="92">
        <f t="shared" si="17"/>
        <v>0.25575447570332477</v>
      </c>
      <c r="Q72" s="92">
        <f t="shared" si="17"/>
        <v>3.6082474226804218E-2</v>
      </c>
      <c r="R72" s="92">
        <f t="shared" si="17"/>
        <v>-2.2480620155038711E-2</v>
      </c>
      <c r="S72" s="93">
        <f t="shared" si="17"/>
        <v>0.48289136013686917</v>
      </c>
      <c r="T72" s="91">
        <f t="shared" si="17"/>
        <v>0.15730923459525092</v>
      </c>
      <c r="U72" s="94">
        <f t="shared" si="17"/>
        <v>0.17185204019785538</v>
      </c>
    </row>
    <row r="73" spans="3:21" x14ac:dyDescent="0.25">
      <c r="C73" s="7" t="s">
        <v>25</v>
      </c>
      <c r="D73" s="91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3"/>
      <c r="T73" s="91"/>
      <c r="U73" s="94"/>
    </row>
    <row r="74" spans="3:21" x14ac:dyDescent="0.25">
      <c r="C74" s="7" t="s">
        <v>26</v>
      </c>
      <c r="D74" s="91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3"/>
      <c r="T74" s="91"/>
      <c r="U74" s="94"/>
    </row>
    <row r="75" spans="3:21" x14ac:dyDescent="0.25">
      <c r="C75" s="7" t="s">
        <v>27</v>
      </c>
      <c r="D75" s="91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3"/>
      <c r="T75" s="91"/>
      <c r="U75" s="94"/>
    </row>
    <row r="76" spans="3:21" x14ac:dyDescent="0.25">
      <c r="C76" s="7" t="s">
        <v>28</v>
      </c>
      <c r="D76" s="91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3"/>
      <c r="T76" s="91"/>
      <c r="U76" s="94"/>
    </row>
    <row r="77" spans="3:21" x14ac:dyDescent="0.25">
      <c r="C77" s="7" t="s">
        <v>29</v>
      </c>
      <c r="D77" s="91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3"/>
      <c r="T77" s="91"/>
      <c r="U77" s="94"/>
    </row>
    <row r="78" spans="3:21" ht="13.8" thickBot="1" x14ac:dyDescent="0.3">
      <c r="C78" s="7" t="s">
        <v>30</v>
      </c>
      <c r="D78" s="95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7"/>
      <c r="T78" s="95"/>
      <c r="U78" s="98"/>
    </row>
    <row r="79" spans="3:21" ht="13.8" thickBot="1" x14ac:dyDescent="0.3">
      <c r="C79" s="8" t="s">
        <v>10</v>
      </c>
      <c r="D79" s="99">
        <f t="shared" ref="D79:U79" si="18">+D61/D25</f>
        <v>-4.7168712585311315E-3</v>
      </c>
      <c r="E79" s="99">
        <f t="shared" si="18"/>
        <v>-0.18151231751824817</v>
      </c>
      <c r="F79" s="99">
        <f t="shared" si="18"/>
        <v>0.18513009693497115</v>
      </c>
      <c r="G79" s="99">
        <f t="shared" si="18"/>
        <v>1.1190097530130871E-2</v>
      </c>
      <c r="H79" s="99">
        <f t="shared" si="18"/>
        <v>-3.730492723128178E-2</v>
      </c>
      <c r="I79" s="99">
        <f t="shared" si="18"/>
        <v>-0.10606826801517066</v>
      </c>
      <c r="J79" s="99">
        <f t="shared" si="18"/>
        <v>3.1130357264094414E-2</v>
      </c>
      <c r="K79" s="99">
        <f t="shared" si="18"/>
        <v>0.56175953850634652</v>
      </c>
      <c r="L79" s="99">
        <f t="shared" si="18"/>
        <v>0.15321532153215323</v>
      </c>
      <c r="M79" s="99">
        <f t="shared" si="18"/>
        <v>0.58362989323843417</v>
      </c>
      <c r="N79" s="99">
        <f t="shared" si="18"/>
        <v>0.16606434938782663</v>
      </c>
      <c r="O79" s="99">
        <f t="shared" si="18"/>
        <v>0.54036103542234337</v>
      </c>
      <c r="P79" s="99">
        <f t="shared" si="18"/>
        <v>-0.14973850812001102</v>
      </c>
      <c r="Q79" s="99">
        <f t="shared" si="18"/>
        <v>-0.27558202490525174</v>
      </c>
      <c r="R79" s="99">
        <f t="shared" si="18"/>
        <v>-0.18658346333853354</v>
      </c>
      <c r="S79" s="99">
        <f t="shared" si="18"/>
        <v>-0.15599395433935248</v>
      </c>
      <c r="T79" s="99">
        <f t="shared" si="18"/>
        <v>0.11342585510141809</v>
      </c>
      <c r="U79" s="99">
        <f t="shared" si="18"/>
        <v>0.12823705930597118</v>
      </c>
    </row>
  </sheetData>
  <mergeCells count="66">
    <mergeCell ref="J2:U4"/>
    <mergeCell ref="J5:U7"/>
    <mergeCell ref="D9:U9"/>
    <mergeCell ref="C10:C12"/>
    <mergeCell ref="D10:G10"/>
    <mergeCell ref="H10:K10"/>
    <mergeCell ref="L10:O10"/>
    <mergeCell ref="P10:S10"/>
    <mergeCell ref="T10:T12"/>
    <mergeCell ref="U10:U12"/>
    <mergeCell ref="P11:Q11"/>
    <mergeCell ref="R11:S11"/>
    <mergeCell ref="D11:E11"/>
    <mergeCell ref="F11:G11"/>
    <mergeCell ref="H11:I11"/>
    <mergeCell ref="J11:K11"/>
    <mergeCell ref="L11:M11"/>
    <mergeCell ref="N11:O11"/>
    <mergeCell ref="P29:Q29"/>
    <mergeCell ref="R29:S29"/>
    <mergeCell ref="C45:U45"/>
    <mergeCell ref="D27:U27"/>
    <mergeCell ref="C28:C30"/>
    <mergeCell ref="D28:G28"/>
    <mergeCell ref="H28:K28"/>
    <mergeCell ref="L28:O28"/>
    <mergeCell ref="P28:S28"/>
    <mergeCell ref="T28:T30"/>
    <mergeCell ref="U28:U30"/>
    <mergeCell ref="C46:C48"/>
    <mergeCell ref="D46:G46"/>
    <mergeCell ref="H46:K46"/>
    <mergeCell ref="L46:O46"/>
    <mergeCell ref="P46:S46"/>
    <mergeCell ref="T46:T48"/>
    <mergeCell ref="U46:U48"/>
    <mergeCell ref="D29:E29"/>
    <mergeCell ref="F29:G29"/>
    <mergeCell ref="H29:I29"/>
    <mergeCell ref="J29:K29"/>
    <mergeCell ref="L29:M29"/>
    <mergeCell ref="N29:O29"/>
    <mergeCell ref="P47:Q47"/>
    <mergeCell ref="R47:S47"/>
    <mergeCell ref="D47:E47"/>
    <mergeCell ref="F47:G47"/>
    <mergeCell ref="H47:I47"/>
    <mergeCell ref="J47:K47"/>
    <mergeCell ref="L47:M47"/>
    <mergeCell ref="N47:O47"/>
    <mergeCell ref="C63:U63"/>
    <mergeCell ref="C64:C66"/>
    <mergeCell ref="D64:G64"/>
    <mergeCell ref="H64:K64"/>
    <mergeCell ref="L64:O64"/>
    <mergeCell ref="P64:S64"/>
    <mergeCell ref="T64:T66"/>
    <mergeCell ref="U64:U66"/>
    <mergeCell ref="P65:Q65"/>
    <mergeCell ref="R65:S65"/>
    <mergeCell ref="D65:E65"/>
    <mergeCell ref="F65:G65"/>
    <mergeCell ref="H65:I65"/>
    <mergeCell ref="J65:K65"/>
    <mergeCell ref="L65:M65"/>
    <mergeCell ref="N65:O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2527-4596-48F2-B4AA-97CA57045AC9}">
  <dimension ref="C1:V78"/>
  <sheetViews>
    <sheetView topLeftCell="A16" workbookViewId="0">
      <selection activeCell="D30" sqref="D30:S35"/>
    </sheetView>
  </sheetViews>
  <sheetFormatPr baseColWidth="10" defaultRowHeight="13.2" x14ac:dyDescent="0.25"/>
  <cols>
    <col min="1" max="2" width="11.5546875" style="67"/>
    <col min="3" max="3" width="13.44140625" style="67" customWidth="1"/>
    <col min="4" max="4" width="9" style="67" bestFit="1" customWidth="1"/>
    <col min="5" max="5" width="8.5546875" style="67" bestFit="1" customWidth="1"/>
    <col min="6" max="7" width="9" style="67" bestFit="1" customWidth="1"/>
    <col min="8" max="8" width="8.5546875" style="67" bestFit="1" customWidth="1"/>
    <col min="9" max="9" width="8.109375" style="67" bestFit="1" customWidth="1"/>
    <col min="10" max="11" width="9" style="67" bestFit="1" customWidth="1"/>
    <col min="12" max="12" width="8.109375" style="67" bestFit="1" customWidth="1"/>
    <col min="13" max="13" width="8.5546875" style="67" bestFit="1" customWidth="1"/>
    <col min="14" max="19" width="8.109375" style="67" bestFit="1" customWidth="1"/>
    <col min="20" max="20" width="14.109375" style="67" bestFit="1" customWidth="1"/>
    <col min="21" max="21" width="12.5546875" style="67" bestFit="1" customWidth="1"/>
    <col min="22" max="16384" width="11.5546875" style="67"/>
  </cols>
  <sheetData>
    <row r="1" spans="3:21" x14ac:dyDescent="0.25">
      <c r="C1" s="64" t="s">
        <v>12</v>
      </c>
      <c r="D1" s="65"/>
      <c r="E1" s="65"/>
      <c r="F1" s="65"/>
      <c r="G1" s="65"/>
      <c r="H1" s="13">
        <f>+(D60+F60+H60+J60)/(+D24+F24+H24+J24)</f>
        <v>0.10895130450839648</v>
      </c>
      <c r="I1" s="66"/>
      <c r="J1" s="116" t="s">
        <v>34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</row>
    <row r="2" spans="3:21" x14ac:dyDescent="0.25">
      <c r="C2" s="68" t="s">
        <v>13</v>
      </c>
      <c r="D2" s="69"/>
      <c r="E2" s="69"/>
      <c r="F2" s="69"/>
      <c r="G2" s="69"/>
      <c r="H2" s="16">
        <f>+((D60+H60)+2*(F60+J60))/((D24+H24)+2*(F24+J24))</f>
        <v>0.12201556750898551</v>
      </c>
      <c r="I2" s="66"/>
      <c r="J2" s="119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1"/>
    </row>
    <row r="3" spans="3:21" x14ac:dyDescent="0.25">
      <c r="C3" s="70" t="s">
        <v>14</v>
      </c>
      <c r="D3" s="71"/>
      <c r="E3" s="71"/>
      <c r="F3" s="71"/>
      <c r="G3" s="71"/>
      <c r="H3" s="19">
        <f>+(E60+G60+I60+K60+M60+O60+Q60+S60)/+(E24+G24+I24+K24+M24+O24+Q24+S24)</f>
        <v>9.0171132116416263E-3</v>
      </c>
      <c r="I3" s="66"/>
      <c r="J3" s="119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3:21" x14ac:dyDescent="0.25">
      <c r="C4" s="68" t="s">
        <v>51</v>
      </c>
      <c r="D4" s="69"/>
      <c r="E4" s="69"/>
      <c r="F4" s="69"/>
      <c r="G4" s="69"/>
      <c r="H4" s="16">
        <f>+(L60+M60+N60+O60)/+(L24+M24+N24+O24)</f>
        <v>0.15555937446296614</v>
      </c>
      <c r="I4" s="66"/>
      <c r="J4" s="116" t="s">
        <v>47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3:21" x14ac:dyDescent="0.25">
      <c r="C5" s="68" t="s">
        <v>16</v>
      </c>
      <c r="D5" s="23"/>
      <c r="E5" s="23"/>
      <c r="F5" s="23"/>
      <c r="G5" s="23"/>
      <c r="H5" s="16">
        <f>+(P60+Q60+R60+S60)/(P24+Q24+R24+S24)</f>
        <v>6.7088669469156318E-3</v>
      </c>
      <c r="I5" s="66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</row>
    <row r="6" spans="3:21" x14ac:dyDescent="0.25">
      <c r="C6" s="72" t="s">
        <v>15</v>
      </c>
      <c r="D6" s="73"/>
      <c r="E6" s="73"/>
      <c r="F6" s="73"/>
      <c r="G6" s="73"/>
      <c r="H6" s="22">
        <f>+U60/U24</f>
        <v>7.022622844745377E-2</v>
      </c>
      <c r="I6" s="66"/>
      <c r="J6" s="122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4"/>
    </row>
    <row r="7" spans="3:21" ht="13.8" thickBot="1" x14ac:dyDescent="0.3"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3:21" ht="13.8" thickBot="1" x14ac:dyDescent="0.3">
      <c r="C8" s="3">
        <v>2023</v>
      </c>
      <c r="D8" s="100" t="s">
        <v>44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3:21" ht="13.8" thickBot="1" x14ac:dyDescent="0.3">
      <c r="C9" s="103" t="s">
        <v>17</v>
      </c>
      <c r="D9" s="105" t="s">
        <v>0</v>
      </c>
      <c r="E9" s="106"/>
      <c r="F9" s="106"/>
      <c r="G9" s="107"/>
      <c r="H9" s="108" t="s">
        <v>1</v>
      </c>
      <c r="I9" s="109"/>
      <c r="J9" s="109"/>
      <c r="K9" s="110"/>
      <c r="L9" s="108" t="s">
        <v>2</v>
      </c>
      <c r="M9" s="109"/>
      <c r="N9" s="109"/>
      <c r="O9" s="110"/>
      <c r="P9" s="108" t="s">
        <v>3</v>
      </c>
      <c r="Q9" s="109"/>
      <c r="R9" s="109"/>
      <c r="S9" s="110"/>
      <c r="T9" s="111" t="s">
        <v>4</v>
      </c>
      <c r="U9" s="111" t="s">
        <v>5</v>
      </c>
    </row>
    <row r="10" spans="3:21" ht="13.8" thickBot="1" x14ac:dyDescent="0.3">
      <c r="C10" s="103"/>
      <c r="D10" s="113" t="s">
        <v>6</v>
      </c>
      <c r="E10" s="114"/>
      <c r="F10" s="113" t="s">
        <v>7</v>
      </c>
      <c r="G10" s="114"/>
      <c r="H10" s="113" t="s">
        <v>6</v>
      </c>
      <c r="I10" s="114"/>
      <c r="J10" s="113" t="s">
        <v>7</v>
      </c>
      <c r="K10" s="114"/>
      <c r="L10" s="113" t="s">
        <v>6</v>
      </c>
      <c r="M10" s="114"/>
      <c r="N10" s="113" t="s">
        <v>7</v>
      </c>
      <c r="O10" s="114"/>
      <c r="P10" s="113" t="s">
        <v>6</v>
      </c>
      <c r="Q10" s="114"/>
      <c r="R10" s="113" t="s">
        <v>7</v>
      </c>
      <c r="S10" s="114"/>
      <c r="T10" s="112"/>
      <c r="U10" s="112"/>
    </row>
    <row r="11" spans="3:21" ht="13.8" thickBot="1" x14ac:dyDescent="0.3">
      <c r="C11" s="104"/>
      <c r="D11" s="4" t="s">
        <v>8</v>
      </c>
      <c r="E11" s="4" t="s">
        <v>9</v>
      </c>
      <c r="F11" s="4" t="s">
        <v>8</v>
      </c>
      <c r="G11" s="5" t="s">
        <v>9</v>
      </c>
      <c r="H11" s="4" t="s">
        <v>8</v>
      </c>
      <c r="I11" s="4" t="s">
        <v>9</v>
      </c>
      <c r="J11" s="4" t="s">
        <v>8</v>
      </c>
      <c r="K11" s="4" t="s">
        <v>9</v>
      </c>
      <c r="L11" s="4" t="s">
        <v>8</v>
      </c>
      <c r="M11" s="4" t="s">
        <v>9</v>
      </c>
      <c r="N11" s="4" t="s">
        <v>8</v>
      </c>
      <c r="O11" s="4" t="s">
        <v>9</v>
      </c>
      <c r="P11" s="4" t="s">
        <v>8</v>
      </c>
      <c r="Q11" s="4" t="s">
        <v>9</v>
      </c>
      <c r="R11" s="4" t="s">
        <v>8</v>
      </c>
      <c r="S11" s="4" t="s">
        <v>9</v>
      </c>
      <c r="T11" s="112"/>
      <c r="U11" s="112"/>
    </row>
    <row r="12" spans="3:21" x14ac:dyDescent="0.25">
      <c r="C12" s="6" t="s">
        <v>18</v>
      </c>
      <c r="D12" s="74">
        <v>10907</v>
      </c>
      <c r="E12" s="75">
        <v>4915</v>
      </c>
      <c r="F12" s="75">
        <v>34904</v>
      </c>
      <c r="G12" s="75">
        <v>18745</v>
      </c>
      <c r="H12" s="75">
        <v>9070</v>
      </c>
      <c r="I12" s="75">
        <v>3401</v>
      </c>
      <c r="J12" s="75">
        <v>41017</v>
      </c>
      <c r="K12" s="75">
        <v>19731</v>
      </c>
      <c r="L12" s="75">
        <v>2778</v>
      </c>
      <c r="M12" s="75">
        <v>532</v>
      </c>
      <c r="N12" s="75">
        <v>7090</v>
      </c>
      <c r="O12" s="75">
        <v>6866</v>
      </c>
      <c r="P12" s="75">
        <v>600</v>
      </c>
      <c r="Q12" s="75">
        <v>236</v>
      </c>
      <c r="R12" s="75">
        <v>1552</v>
      </c>
      <c r="S12" s="76">
        <v>2401</v>
      </c>
      <c r="T12" s="74">
        <f>SUM(D12:S12)</f>
        <v>164745</v>
      </c>
      <c r="U12" s="77">
        <f>D12+E12+H12+I12+L12+M12+P12+Q12+(2*(F12+G12+J12+K12+N12+O12+R12+S12))</f>
        <v>297051</v>
      </c>
    </row>
    <row r="13" spans="3:21" x14ac:dyDescent="0.25">
      <c r="C13" s="7" t="s">
        <v>19</v>
      </c>
      <c r="D13" s="78">
        <v>12876</v>
      </c>
      <c r="E13" s="79">
        <v>3813</v>
      </c>
      <c r="F13" s="79">
        <v>35249</v>
      </c>
      <c r="G13" s="79">
        <v>20751</v>
      </c>
      <c r="H13" s="79">
        <v>11155</v>
      </c>
      <c r="I13" s="79">
        <v>5821</v>
      </c>
      <c r="J13" s="79">
        <v>50680</v>
      </c>
      <c r="K13" s="79">
        <v>22656</v>
      </c>
      <c r="L13" s="79">
        <v>3974</v>
      </c>
      <c r="M13" s="79">
        <v>390</v>
      </c>
      <c r="N13" s="79">
        <v>7790</v>
      </c>
      <c r="O13" s="79">
        <v>3624</v>
      </c>
      <c r="P13" s="79">
        <v>1011</v>
      </c>
      <c r="Q13" s="79">
        <v>182</v>
      </c>
      <c r="R13" s="79">
        <v>2039</v>
      </c>
      <c r="S13" s="80">
        <v>2007</v>
      </c>
      <c r="T13" s="78">
        <f t="shared" ref="T13:T16" si="0">SUM(D13:S13)</f>
        <v>184018</v>
      </c>
      <c r="U13" s="81">
        <f t="shared" ref="U13:U23" si="1">D13+E13+H13+I13+L13+M13+P13+Q13+(2*(F13+G13+J13+K13+N13+O13+R13+S13))</f>
        <v>328814</v>
      </c>
    </row>
    <row r="14" spans="3:21" x14ac:dyDescent="0.25">
      <c r="C14" s="10" t="s">
        <v>20</v>
      </c>
      <c r="D14" s="78">
        <v>11971</v>
      </c>
      <c r="E14" s="79">
        <v>2885</v>
      </c>
      <c r="F14" s="79">
        <v>33394</v>
      </c>
      <c r="G14" s="79">
        <v>28656</v>
      </c>
      <c r="H14" s="79">
        <v>10873</v>
      </c>
      <c r="I14" s="79">
        <v>7489</v>
      </c>
      <c r="J14" s="79">
        <v>53139</v>
      </c>
      <c r="K14" s="79">
        <v>16332</v>
      </c>
      <c r="L14" s="79">
        <v>4148</v>
      </c>
      <c r="M14" s="79">
        <v>400</v>
      </c>
      <c r="N14" s="79">
        <v>8787</v>
      </c>
      <c r="O14" s="79">
        <v>2644</v>
      </c>
      <c r="P14" s="79">
        <v>474</v>
      </c>
      <c r="Q14" s="79">
        <v>167</v>
      </c>
      <c r="R14" s="79">
        <v>1519</v>
      </c>
      <c r="S14" s="80">
        <v>2460</v>
      </c>
      <c r="T14" s="78">
        <f t="shared" si="0"/>
        <v>185338</v>
      </c>
      <c r="U14" s="81">
        <f t="shared" si="1"/>
        <v>332269</v>
      </c>
    </row>
    <row r="15" spans="3:21" x14ac:dyDescent="0.25">
      <c r="C15" s="10" t="s">
        <v>21</v>
      </c>
      <c r="D15" s="78">
        <v>13016</v>
      </c>
      <c r="E15" s="79">
        <v>2619</v>
      </c>
      <c r="F15" s="79">
        <v>36012</v>
      </c>
      <c r="G15" s="79">
        <v>20569</v>
      </c>
      <c r="H15" s="79">
        <v>11581</v>
      </c>
      <c r="I15" s="79">
        <v>4117</v>
      </c>
      <c r="J15" s="79">
        <v>47812</v>
      </c>
      <c r="K15" s="79">
        <v>13422</v>
      </c>
      <c r="L15" s="79">
        <v>3114</v>
      </c>
      <c r="M15" s="79">
        <v>273</v>
      </c>
      <c r="N15" s="79">
        <v>7760</v>
      </c>
      <c r="O15" s="79">
        <v>5390</v>
      </c>
      <c r="P15" s="79">
        <v>817</v>
      </c>
      <c r="Q15" s="79">
        <v>228</v>
      </c>
      <c r="R15" s="79">
        <v>2462</v>
      </c>
      <c r="S15" s="80">
        <v>2743</v>
      </c>
      <c r="T15" s="78">
        <f t="shared" si="0"/>
        <v>171935</v>
      </c>
      <c r="U15" s="81">
        <f t="shared" si="1"/>
        <v>308105</v>
      </c>
    </row>
    <row r="16" spans="3:21" x14ac:dyDescent="0.25">
      <c r="C16" s="10" t="s">
        <v>22</v>
      </c>
      <c r="D16" s="78">
        <v>15026</v>
      </c>
      <c r="E16" s="79">
        <v>4236</v>
      </c>
      <c r="F16" s="79">
        <v>42673</v>
      </c>
      <c r="G16" s="79">
        <v>21421</v>
      </c>
      <c r="H16" s="79">
        <v>12128</v>
      </c>
      <c r="I16" s="79">
        <v>4168</v>
      </c>
      <c r="J16" s="79">
        <v>51979</v>
      </c>
      <c r="K16" s="79">
        <v>18006</v>
      </c>
      <c r="L16" s="79">
        <v>3751</v>
      </c>
      <c r="M16" s="79">
        <v>593</v>
      </c>
      <c r="N16" s="79">
        <v>8133</v>
      </c>
      <c r="O16" s="79">
        <v>4712</v>
      </c>
      <c r="P16" s="79">
        <v>944</v>
      </c>
      <c r="Q16" s="79">
        <v>424</v>
      </c>
      <c r="R16" s="79">
        <v>2114</v>
      </c>
      <c r="S16" s="80">
        <v>4330</v>
      </c>
      <c r="T16" s="78">
        <f t="shared" si="0"/>
        <v>194638</v>
      </c>
      <c r="U16" s="81">
        <f t="shared" si="1"/>
        <v>348006</v>
      </c>
    </row>
    <row r="17" spans="3:22" x14ac:dyDescent="0.25">
      <c r="C17" s="7" t="s">
        <v>23</v>
      </c>
      <c r="D17" s="78">
        <v>13625</v>
      </c>
      <c r="E17" s="79">
        <v>4284</v>
      </c>
      <c r="F17" s="79">
        <v>40632</v>
      </c>
      <c r="G17" s="79">
        <v>33633</v>
      </c>
      <c r="H17" s="79">
        <v>12413</v>
      </c>
      <c r="I17" s="79">
        <v>5298</v>
      </c>
      <c r="J17" s="79">
        <v>49420</v>
      </c>
      <c r="K17" s="79">
        <v>25368</v>
      </c>
      <c r="L17" s="79">
        <v>3320</v>
      </c>
      <c r="M17" s="79">
        <v>357</v>
      </c>
      <c r="N17" s="79">
        <v>8277</v>
      </c>
      <c r="O17" s="79">
        <v>3810</v>
      </c>
      <c r="P17" s="79">
        <v>772</v>
      </c>
      <c r="Q17" s="79">
        <v>243</v>
      </c>
      <c r="R17" s="79">
        <v>1910</v>
      </c>
      <c r="S17" s="80">
        <v>5145</v>
      </c>
      <c r="T17" s="78">
        <f t="shared" ref="T17:T23" si="2">SUM(D17:S17)</f>
        <v>208507</v>
      </c>
      <c r="U17" s="81">
        <f t="shared" si="1"/>
        <v>376702</v>
      </c>
    </row>
    <row r="18" spans="3:22" x14ac:dyDescent="0.25">
      <c r="C18" s="10" t="s">
        <v>25</v>
      </c>
      <c r="D18" s="78">
        <v>14389</v>
      </c>
      <c r="E18" s="79">
        <v>3193</v>
      </c>
      <c r="F18" s="79">
        <v>36782</v>
      </c>
      <c r="G18" s="79">
        <v>37702</v>
      </c>
      <c r="H18" s="79">
        <v>11449</v>
      </c>
      <c r="I18" s="79">
        <v>6164</v>
      </c>
      <c r="J18" s="79">
        <v>53223</v>
      </c>
      <c r="K18" s="79">
        <v>18596</v>
      </c>
      <c r="L18" s="79">
        <v>4067</v>
      </c>
      <c r="M18" s="79">
        <v>604</v>
      </c>
      <c r="N18" s="79">
        <v>8532</v>
      </c>
      <c r="O18" s="79">
        <v>6136</v>
      </c>
      <c r="P18" s="79">
        <v>419</v>
      </c>
      <c r="Q18" s="79">
        <v>235</v>
      </c>
      <c r="R18" s="79">
        <v>1442</v>
      </c>
      <c r="S18" s="80">
        <v>5906</v>
      </c>
      <c r="T18" s="78">
        <f t="shared" si="2"/>
        <v>208839</v>
      </c>
      <c r="U18" s="81">
        <f t="shared" si="1"/>
        <v>377158</v>
      </c>
    </row>
    <row r="19" spans="3:22" x14ac:dyDescent="0.25">
      <c r="C19" s="7" t="s">
        <v>26</v>
      </c>
      <c r="D19" s="78">
        <v>17430</v>
      </c>
      <c r="E19" s="79">
        <v>2911</v>
      </c>
      <c r="F19" s="79">
        <v>47530</v>
      </c>
      <c r="G19" s="79">
        <v>32061</v>
      </c>
      <c r="H19" s="79">
        <v>12586</v>
      </c>
      <c r="I19" s="79">
        <v>5684</v>
      </c>
      <c r="J19" s="79">
        <v>54066</v>
      </c>
      <c r="K19" s="79">
        <v>24434</v>
      </c>
      <c r="L19" s="79">
        <v>4100</v>
      </c>
      <c r="M19" s="79">
        <v>737</v>
      </c>
      <c r="N19" s="79">
        <v>7959</v>
      </c>
      <c r="O19" s="79">
        <v>5413</v>
      </c>
      <c r="P19" s="79">
        <v>701</v>
      </c>
      <c r="Q19" s="79">
        <v>254</v>
      </c>
      <c r="R19" s="79">
        <v>2150</v>
      </c>
      <c r="S19" s="80">
        <v>4576</v>
      </c>
      <c r="T19" s="78">
        <f t="shared" si="2"/>
        <v>222592</v>
      </c>
      <c r="U19" s="81">
        <f t="shared" si="1"/>
        <v>400781</v>
      </c>
    </row>
    <row r="20" spans="3:22" x14ac:dyDescent="0.25">
      <c r="C20" s="10" t="s">
        <v>27</v>
      </c>
      <c r="D20" s="78">
        <v>15264</v>
      </c>
      <c r="E20" s="79">
        <v>3259</v>
      </c>
      <c r="F20" s="79">
        <v>45410</v>
      </c>
      <c r="G20" s="79">
        <v>31674</v>
      </c>
      <c r="H20" s="79">
        <v>11529</v>
      </c>
      <c r="I20" s="79">
        <v>5939</v>
      </c>
      <c r="J20" s="79">
        <v>53354</v>
      </c>
      <c r="K20" s="79">
        <v>21107</v>
      </c>
      <c r="L20" s="79">
        <v>4173</v>
      </c>
      <c r="M20" s="79">
        <v>554</v>
      </c>
      <c r="N20" s="79">
        <v>7374</v>
      </c>
      <c r="O20" s="79">
        <v>3246</v>
      </c>
      <c r="P20" s="79">
        <v>692</v>
      </c>
      <c r="Q20" s="79">
        <v>581</v>
      </c>
      <c r="R20" s="79">
        <v>2135</v>
      </c>
      <c r="S20" s="80">
        <v>4545</v>
      </c>
      <c r="T20" s="78">
        <f t="shared" si="2"/>
        <v>210836</v>
      </c>
      <c r="U20" s="81">
        <f t="shared" si="1"/>
        <v>379681</v>
      </c>
    </row>
    <row r="21" spans="3:22" x14ac:dyDescent="0.25">
      <c r="C21" s="7" t="s">
        <v>28</v>
      </c>
      <c r="D21" s="78">
        <v>14172</v>
      </c>
      <c r="E21" s="79">
        <v>2826</v>
      </c>
      <c r="F21" s="79">
        <v>42461</v>
      </c>
      <c r="G21" s="79">
        <v>28325</v>
      </c>
      <c r="H21" s="79">
        <v>12221</v>
      </c>
      <c r="I21" s="79">
        <v>5403</v>
      </c>
      <c r="J21" s="79">
        <v>44926</v>
      </c>
      <c r="K21" s="79">
        <v>20557</v>
      </c>
      <c r="L21" s="79">
        <v>4010</v>
      </c>
      <c r="M21" s="79">
        <v>849</v>
      </c>
      <c r="N21" s="79">
        <v>8875</v>
      </c>
      <c r="O21" s="79">
        <v>4984</v>
      </c>
      <c r="P21" s="79">
        <v>432</v>
      </c>
      <c r="Q21" s="79">
        <v>524</v>
      </c>
      <c r="R21" s="79">
        <v>1410</v>
      </c>
      <c r="S21" s="80">
        <v>6772</v>
      </c>
      <c r="T21" s="78">
        <f t="shared" si="2"/>
        <v>198747</v>
      </c>
      <c r="U21" s="81">
        <f t="shared" si="1"/>
        <v>357057</v>
      </c>
    </row>
    <row r="22" spans="3:22" x14ac:dyDescent="0.25">
      <c r="C22" s="10" t="s">
        <v>29</v>
      </c>
      <c r="D22" s="78">
        <v>14195</v>
      </c>
      <c r="E22" s="79">
        <v>3870</v>
      </c>
      <c r="F22" s="79">
        <v>41902</v>
      </c>
      <c r="G22" s="79">
        <v>29038</v>
      </c>
      <c r="H22" s="79">
        <v>12344</v>
      </c>
      <c r="I22" s="79">
        <v>8000</v>
      </c>
      <c r="J22" s="79">
        <v>51306</v>
      </c>
      <c r="K22" s="79">
        <v>25298</v>
      </c>
      <c r="L22" s="79">
        <v>3861</v>
      </c>
      <c r="M22" s="79">
        <v>484</v>
      </c>
      <c r="N22" s="79">
        <v>8529</v>
      </c>
      <c r="O22" s="79">
        <v>5330</v>
      </c>
      <c r="P22" s="79">
        <v>578</v>
      </c>
      <c r="Q22" s="79">
        <v>754</v>
      </c>
      <c r="R22" s="79">
        <v>1836</v>
      </c>
      <c r="S22" s="80">
        <v>5008</v>
      </c>
      <c r="T22" s="78">
        <f t="shared" si="2"/>
        <v>212333</v>
      </c>
      <c r="U22" s="81">
        <f t="shared" si="1"/>
        <v>380580</v>
      </c>
    </row>
    <row r="23" spans="3:22" ht="13.8" thickBot="1" x14ac:dyDescent="0.3">
      <c r="C23" s="7" t="s">
        <v>30</v>
      </c>
      <c r="D23" s="82">
        <v>13919</v>
      </c>
      <c r="E23" s="83">
        <v>2421</v>
      </c>
      <c r="F23" s="83">
        <v>42021</v>
      </c>
      <c r="G23" s="83">
        <v>20751</v>
      </c>
      <c r="H23" s="83">
        <v>12630</v>
      </c>
      <c r="I23" s="83">
        <v>4572</v>
      </c>
      <c r="J23" s="83">
        <v>60532</v>
      </c>
      <c r="K23" s="83">
        <v>23195</v>
      </c>
      <c r="L23" s="83">
        <v>3661</v>
      </c>
      <c r="M23" s="83">
        <v>245</v>
      </c>
      <c r="N23" s="83">
        <v>7900</v>
      </c>
      <c r="O23" s="83">
        <v>3529</v>
      </c>
      <c r="P23" s="83">
        <v>609</v>
      </c>
      <c r="Q23" s="83">
        <v>157</v>
      </c>
      <c r="R23" s="83">
        <v>1628</v>
      </c>
      <c r="S23" s="84">
        <v>1708</v>
      </c>
      <c r="T23" s="82">
        <f t="shared" si="2"/>
        <v>199478</v>
      </c>
      <c r="U23" s="85">
        <f t="shared" si="1"/>
        <v>360742</v>
      </c>
    </row>
    <row r="24" spans="3:22" ht="13.8" thickBot="1" x14ac:dyDescent="0.3">
      <c r="C24" s="8" t="s">
        <v>10</v>
      </c>
      <c r="D24" s="24">
        <f>SUM(D12:D23)</f>
        <v>166790</v>
      </c>
      <c r="E24" s="24">
        <f t="shared" ref="E24:U24" si="3">SUM(E12:E23)</f>
        <v>41232</v>
      </c>
      <c r="F24" s="24">
        <f t="shared" si="3"/>
        <v>478970</v>
      </c>
      <c r="G24" s="24">
        <f t="shared" si="3"/>
        <v>323326</v>
      </c>
      <c r="H24" s="24">
        <f t="shared" si="3"/>
        <v>139979</v>
      </c>
      <c r="I24" s="24">
        <f t="shared" si="3"/>
        <v>66056</v>
      </c>
      <c r="J24" s="24">
        <f>SUM(J12:J23)</f>
        <v>611454</v>
      </c>
      <c r="K24" s="24">
        <f t="shared" si="3"/>
        <v>248702</v>
      </c>
      <c r="L24" s="24">
        <f t="shared" si="3"/>
        <v>44957</v>
      </c>
      <c r="M24" s="24">
        <f t="shared" si="3"/>
        <v>6018</v>
      </c>
      <c r="N24" s="24">
        <f t="shared" si="3"/>
        <v>97006</v>
      </c>
      <c r="O24" s="24">
        <f t="shared" si="3"/>
        <v>55684</v>
      </c>
      <c r="P24" s="24">
        <f t="shared" si="3"/>
        <v>8049</v>
      </c>
      <c r="Q24" s="24">
        <f t="shared" si="3"/>
        <v>3985</v>
      </c>
      <c r="R24" s="24">
        <f t="shared" si="3"/>
        <v>22197</v>
      </c>
      <c r="S24" s="24">
        <f t="shared" si="3"/>
        <v>47601</v>
      </c>
      <c r="T24" s="24">
        <f>SUM(T12:T23)</f>
        <v>2362006</v>
      </c>
      <c r="U24" s="24">
        <f t="shared" si="3"/>
        <v>4246946</v>
      </c>
      <c r="V24" s="86"/>
    </row>
    <row r="25" spans="3:22" ht="13.8" thickBot="1" x14ac:dyDescent="0.3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3:22" ht="13.8" thickBot="1" x14ac:dyDescent="0.3">
      <c r="C26" s="3">
        <v>2024</v>
      </c>
      <c r="D26" s="100" t="s">
        <v>52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3:22" ht="13.8" thickBot="1" x14ac:dyDescent="0.3">
      <c r="C27" s="103" t="s">
        <v>17</v>
      </c>
      <c r="D27" s="105" t="s">
        <v>0</v>
      </c>
      <c r="E27" s="106"/>
      <c r="F27" s="106"/>
      <c r="G27" s="107"/>
      <c r="H27" s="108" t="s">
        <v>1</v>
      </c>
      <c r="I27" s="109"/>
      <c r="J27" s="109"/>
      <c r="K27" s="110"/>
      <c r="L27" s="108" t="s">
        <v>2</v>
      </c>
      <c r="M27" s="109"/>
      <c r="N27" s="109"/>
      <c r="O27" s="110"/>
      <c r="P27" s="108" t="s">
        <v>3</v>
      </c>
      <c r="Q27" s="109"/>
      <c r="R27" s="109"/>
      <c r="S27" s="110"/>
      <c r="T27" s="111" t="s">
        <v>4</v>
      </c>
      <c r="U27" s="111" t="s">
        <v>5</v>
      </c>
    </row>
    <row r="28" spans="3:22" ht="13.8" thickBot="1" x14ac:dyDescent="0.3">
      <c r="C28" s="103"/>
      <c r="D28" s="113" t="s">
        <v>6</v>
      </c>
      <c r="E28" s="114"/>
      <c r="F28" s="113" t="s">
        <v>7</v>
      </c>
      <c r="G28" s="114"/>
      <c r="H28" s="113" t="s">
        <v>6</v>
      </c>
      <c r="I28" s="114"/>
      <c r="J28" s="113" t="s">
        <v>7</v>
      </c>
      <c r="K28" s="114"/>
      <c r="L28" s="113" t="s">
        <v>6</v>
      </c>
      <c r="M28" s="114"/>
      <c r="N28" s="113" t="s">
        <v>7</v>
      </c>
      <c r="O28" s="114"/>
      <c r="P28" s="113" t="s">
        <v>6</v>
      </c>
      <c r="Q28" s="114"/>
      <c r="R28" s="113" t="s">
        <v>7</v>
      </c>
      <c r="S28" s="114"/>
      <c r="T28" s="112"/>
      <c r="U28" s="112"/>
    </row>
    <row r="29" spans="3:22" ht="13.8" thickBot="1" x14ac:dyDescent="0.3">
      <c r="C29" s="104"/>
      <c r="D29" s="4" t="s">
        <v>8</v>
      </c>
      <c r="E29" s="4" t="s">
        <v>9</v>
      </c>
      <c r="F29" s="4" t="s">
        <v>8</v>
      </c>
      <c r="G29" s="5" t="s">
        <v>9</v>
      </c>
      <c r="H29" s="4" t="s">
        <v>8</v>
      </c>
      <c r="I29" s="4" t="s">
        <v>9</v>
      </c>
      <c r="J29" s="4" t="s">
        <v>8</v>
      </c>
      <c r="K29" s="4" t="s">
        <v>9</v>
      </c>
      <c r="L29" s="4" t="s">
        <v>8</v>
      </c>
      <c r="M29" s="4" t="s">
        <v>9</v>
      </c>
      <c r="N29" s="4" t="s">
        <v>8</v>
      </c>
      <c r="O29" s="4" t="s">
        <v>9</v>
      </c>
      <c r="P29" s="4" t="s">
        <v>8</v>
      </c>
      <c r="Q29" s="4" t="s">
        <v>9</v>
      </c>
      <c r="R29" s="4" t="s">
        <v>8</v>
      </c>
      <c r="S29" s="4" t="s">
        <v>9</v>
      </c>
      <c r="T29" s="112"/>
      <c r="U29" s="112"/>
    </row>
    <row r="30" spans="3:22" x14ac:dyDescent="0.25">
      <c r="C30" s="6" t="s">
        <v>18</v>
      </c>
      <c r="D30" s="74">
        <v>15499</v>
      </c>
      <c r="E30" s="75">
        <v>2330</v>
      </c>
      <c r="F30" s="75">
        <v>44623</v>
      </c>
      <c r="G30" s="75">
        <v>24494</v>
      </c>
      <c r="H30" s="75">
        <v>10459</v>
      </c>
      <c r="I30" s="75">
        <v>5015</v>
      </c>
      <c r="J30" s="75">
        <v>60565</v>
      </c>
      <c r="K30" s="75">
        <v>20499</v>
      </c>
      <c r="L30" s="75">
        <v>3685</v>
      </c>
      <c r="M30" s="75">
        <v>252</v>
      </c>
      <c r="N30" s="75">
        <v>8036</v>
      </c>
      <c r="O30" s="75">
        <v>6025</v>
      </c>
      <c r="P30" s="75">
        <v>701</v>
      </c>
      <c r="Q30" s="75">
        <v>251</v>
      </c>
      <c r="R30" s="75">
        <v>1884</v>
      </c>
      <c r="S30" s="76">
        <v>5269</v>
      </c>
      <c r="T30" s="74">
        <f>SUM(D30:S30)</f>
        <v>209587</v>
      </c>
      <c r="U30" s="77">
        <f>D30+E30+H30+I30+L30+M30+P30+Q30+(2*(F30+G30+J30+K30+N30+O30+R30+S30))</f>
        <v>380982</v>
      </c>
      <c r="V30" s="86"/>
    </row>
    <row r="31" spans="3:22" x14ac:dyDescent="0.25">
      <c r="C31" s="7" t="s">
        <v>19</v>
      </c>
      <c r="D31" s="78">
        <v>14125</v>
      </c>
      <c r="E31" s="79">
        <v>2912</v>
      </c>
      <c r="F31" s="79">
        <v>41274</v>
      </c>
      <c r="G31" s="79">
        <v>31338</v>
      </c>
      <c r="H31" s="79">
        <v>11792</v>
      </c>
      <c r="I31" s="79">
        <v>4164</v>
      </c>
      <c r="J31" s="79">
        <v>57307</v>
      </c>
      <c r="K31" s="79">
        <v>17821</v>
      </c>
      <c r="L31" s="79">
        <v>3083</v>
      </c>
      <c r="M31" s="79">
        <v>282</v>
      </c>
      <c r="N31" s="79">
        <v>6012</v>
      </c>
      <c r="O31" s="79">
        <v>4862</v>
      </c>
      <c r="P31" s="79">
        <v>758</v>
      </c>
      <c r="Q31" s="79">
        <v>279</v>
      </c>
      <c r="R31" s="79">
        <v>1784</v>
      </c>
      <c r="S31" s="80">
        <v>5057</v>
      </c>
      <c r="T31" s="78">
        <f t="shared" ref="T31:T34" si="4">SUM(D31:S31)</f>
        <v>202850</v>
      </c>
      <c r="U31" s="81">
        <f t="shared" ref="U31:U41" si="5">D31+E31+H31+I31+L31+M31+P31+Q31+(2*(F31+G31+J31+K31+N31+O31+R31+S31))</f>
        <v>368305</v>
      </c>
      <c r="V31" s="86"/>
    </row>
    <row r="32" spans="3:22" x14ac:dyDescent="0.25">
      <c r="C32" s="7" t="s">
        <v>20</v>
      </c>
      <c r="D32" s="78">
        <v>16261</v>
      </c>
      <c r="E32" s="79">
        <v>2976</v>
      </c>
      <c r="F32" s="79">
        <v>45107</v>
      </c>
      <c r="G32" s="79">
        <v>35654</v>
      </c>
      <c r="H32" s="79">
        <v>12478</v>
      </c>
      <c r="I32" s="79">
        <v>6379</v>
      </c>
      <c r="J32" s="79">
        <v>65822</v>
      </c>
      <c r="K32" s="79">
        <v>17232</v>
      </c>
      <c r="L32" s="79">
        <v>3630</v>
      </c>
      <c r="M32" s="79">
        <v>516</v>
      </c>
      <c r="N32" s="79">
        <v>8152</v>
      </c>
      <c r="O32" s="79">
        <v>6697</v>
      </c>
      <c r="P32" s="79">
        <v>681</v>
      </c>
      <c r="Q32" s="79">
        <v>342</v>
      </c>
      <c r="R32" s="79">
        <v>1550</v>
      </c>
      <c r="S32" s="80">
        <v>5084</v>
      </c>
      <c r="T32" s="78">
        <f t="shared" si="4"/>
        <v>228561</v>
      </c>
      <c r="U32" s="81">
        <f t="shared" si="5"/>
        <v>413859</v>
      </c>
      <c r="V32" s="86"/>
    </row>
    <row r="33" spans="3:22" x14ac:dyDescent="0.25">
      <c r="C33" s="7" t="s">
        <v>21</v>
      </c>
      <c r="D33" s="78">
        <v>13575</v>
      </c>
      <c r="E33" s="79">
        <v>3239</v>
      </c>
      <c r="F33" s="79">
        <v>40724</v>
      </c>
      <c r="G33" s="79">
        <v>22773</v>
      </c>
      <c r="H33" s="79">
        <v>10970</v>
      </c>
      <c r="I33" s="79">
        <v>5963</v>
      </c>
      <c r="J33" s="79">
        <v>48496</v>
      </c>
      <c r="K33" s="79">
        <v>18355</v>
      </c>
      <c r="L33" s="79">
        <v>3482</v>
      </c>
      <c r="M33" s="79">
        <v>155</v>
      </c>
      <c r="N33" s="79">
        <v>7566</v>
      </c>
      <c r="O33" s="79">
        <v>6403</v>
      </c>
      <c r="P33" s="79">
        <v>597</v>
      </c>
      <c r="Q33" s="79">
        <v>258</v>
      </c>
      <c r="R33" s="79">
        <v>1609</v>
      </c>
      <c r="S33" s="80">
        <v>3475</v>
      </c>
      <c r="T33" s="78">
        <f t="shared" si="4"/>
        <v>187640</v>
      </c>
      <c r="U33" s="81">
        <f t="shared" si="5"/>
        <v>337041</v>
      </c>
      <c r="V33" s="86"/>
    </row>
    <row r="34" spans="3:22" x14ac:dyDescent="0.25">
      <c r="C34" s="7" t="s">
        <v>22</v>
      </c>
      <c r="D34" s="78">
        <v>13233</v>
      </c>
      <c r="E34" s="79">
        <v>1928</v>
      </c>
      <c r="F34" s="79">
        <v>39805</v>
      </c>
      <c r="G34" s="79">
        <v>22871</v>
      </c>
      <c r="H34" s="79">
        <v>11444</v>
      </c>
      <c r="I34" s="79">
        <v>5338</v>
      </c>
      <c r="J34" s="79">
        <v>52869</v>
      </c>
      <c r="K34" s="79">
        <v>17823</v>
      </c>
      <c r="L34" s="79">
        <v>3299</v>
      </c>
      <c r="M34" s="79">
        <v>502</v>
      </c>
      <c r="N34" s="79">
        <v>7399</v>
      </c>
      <c r="O34" s="79">
        <v>9924</v>
      </c>
      <c r="P34" s="79">
        <v>505</v>
      </c>
      <c r="Q34" s="79">
        <v>523</v>
      </c>
      <c r="R34" s="79">
        <v>1498</v>
      </c>
      <c r="S34" s="80">
        <v>3919</v>
      </c>
      <c r="T34" s="78">
        <f t="shared" si="4"/>
        <v>192880</v>
      </c>
      <c r="U34" s="81">
        <f t="shared" si="5"/>
        <v>348988</v>
      </c>
      <c r="V34" s="86"/>
    </row>
    <row r="35" spans="3:22" x14ac:dyDescent="0.25">
      <c r="C35" s="7" t="s">
        <v>23</v>
      </c>
      <c r="D35" s="78">
        <v>13169</v>
      </c>
      <c r="E35" s="79">
        <v>4151</v>
      </c>
      <c r="F35" s="79">
        <v>43277</v>
      </c>
      <c r="G35" s="79">
        <v>19437</v>
      </c>
      <c r="H35" s="79">
        <v>11293</v>
      </c>
      <c r="I35" s="79">
        <v>4781</v>
      </c>
      <c r="J35" s="79">
        <v>53710</v>
      </c>
      <c r="K35" s="79">
        <v>14707</v>
      </c>
      <c r="L35" s="79">
        <v>2819</v>
      </c>
      <c r="M35" s="79">
        <v>541</v>
      </c>
      <c r="N35" s="79">
        <v>8492</v>
      </c>
      <c r="O35" s="79">
        <v>7193</v>
      </c>
      <c r="P35" s="79">
        <v>391</v>
      </c>
      <c r="Q35" s="79">
        <v>194</v>
      </c>
      <c r="R35" s="79">
        <v>1290</v>
      </c>
      <c r="S35" s="80">
        <v>2338</v>
      </c>
      <c r="T35" s="78">
        <f t="shared" ref="T35:T41" si="6">SUM(D35:S35)</f>
        <v>187783</v>
      </c>
      <c r="U35" s="81">
        <f t="shared" si="5"/>
        <v>338227</v>
      </c>
      <c r="V35" s="86"/>
    </row>
    <row r="36" spans="3:22" x14ac:dyDescent="0.25">
      <c r="C36" s="7" t="s">
        <v>25</v>
      </c>
      <c r="D36" s="78">
        <v>14539</v>
      </c>
      <c r="E36" s="79">
        <v>2274</v>
      </c>
      <c r="F36" s="79">
        <v>61548</v>
      </c>
      <c r="G36" s="79">
        <v>30706</v>
      </c>
      <c r="H36" s="79">
        <v>11931</v>
      </c>
      <c r="I36" s="79">
        <v>5640</v>
      </c>
      <c r="J36" s="79">
        <v>66064</v>
      </c>
      <c r="K36" s="79">
        <v>23974</v>
      </c>
      <c r="L36" s="79">
        <v>3819</v>
      </c>
      <c r="M36" s="79">
        <v>614</v>
      </c>
      <c r="N36" s="79">
        <v>9237</v>
      </c>
      <c r="O36" s="79">
        <v>8705</v>
      </c>
      <c r="P36" s="79">
        <v>424</v>
      </c>
      <c r="Q36" s="79">
        <v>265</v>
      </c>
      <c r="R36" s="79">
        <v>1309</v>
      </c>
      <c r="S36" s="80">
        <v>3961</v>
      </c>
      <c r="T36" s="78">
        <f t="shared" si="6"/>
        <v>245010</v>
      </c>
      <c r="U36" s="81">
        <f t="shared" si="5"/>
        <v>450514</v>
      </c>
      <c r="V36" s="86"/>
    </row>
    <row r="37" spans="3:22" x14ac:dyDescent="0.25">
      <c r="C37" s="7" t="s">
        <v>26</v>
      </c>
      <c r="D37" s="78">
        <v>12785</v>
      </c>
      <c r="E37" s="79">
        <v>1335</v>
      </c>
      <c r="F37" s="79">
        <v>56221</v>
      </c>
      <c r="G37" s="79">
        <v>28007</v>
      </c>
      <c r="H37" s="79">
        <v>11606</v>
      </c>
      <c r="I37" s="79">
        <v>2611</v>
      </c>
      <c r="J37" s="79">
        <v>60861</v>
      </c>
      <c r="K37" s="79">
        <v>15352</v>
      </c>
      <c r="L37" s="79">
        <v>2484</v>
      </c>
      <c r="M37" s="79">
        <v>384</v>
      </c>
      <c r="N37" s="79">
        <v>7122</v>
      </c>
      <c r="O37" s="79">
        <v>5539</v>
      </c>
      <c r="P37" s="79">
        <v>382</v>
      </c>
      <c r="Q37" s="79">
        <v>168</v>
      </c>
      <c r="R37" s="79">
        <v>1338</v>
      </c>
      <c r="S37" s="80">
        <v>5045</v>
      </c>
      <c r="T37" s="78">
        <f t="shared" si="6"/>
        <v>211240</v>
      </c>
      <c r="U37" s="81">
        <f t="shared" si="5"/>
        <v>390725</v>
      </c>
      <c r="V37" s="86"/>
    </row>
    <row r="38" spans="3:22" x14ac:dyDescent="0.25">
      <c r="C38" s="7" t="s">
        <v>27</v>
      </c>
      <c r="D38" s="78">
        <v>11555</v>
      </c>
      <c r="E38" s="79">
        <v>3511</v>
      </c>
      <c r="F38" s="79">
        <v>52579</v>
      </c>
      <c r="G38" s="79">
        <v>23953</v>
      </c>
      <c r="H38" s="79">
        <v>11174</v>
      </c>
      <c r="I38" s="79">
        <v>2731</v>
      </c>
      <c r="J38" s="79">
        <v>52296</v>
      </c>
      <c r="K38" s="79">
        <v>16001</v>
      </c>
      <c r="L38" s="79">
        <v>3740</v>
      </c>
      <c r="M38" s="79">
        <v>364</v>
      </c>
      <c r="N38" s="79">
        <v>8886</v>
      </c>
      <c r="O38" s="79">
        <v>6968</v>
      </c>
      <c r="P38" s="79">
        <v>332</v>
      </c>
      <c r="Q38" s="79">
        <v>302</v>
      </c>
      <c r="R38" s="79">
        <v>1294</v>
      </c>
      <c r="S38" s="80">
        <v>3332</v>
      </c>
      <c r="T38" s="78">
        <f t="shared" si="6"/>
        <v>199018</v>
      </c>
      <c r="U38" s="81">
        <f t="shared" si="5"/>
        <v>364327</v>
      </c>
      <c r="V38" s="86"/>
    </row>
    <row r="39" spans="3:22" x14ac:dyDescent="0.25">
      <c r="C39" s="7" t="s">
        <v>28</v>
      </c>
      <c r="D39" s="78">
        <v>12437</v>
      </c>
      <c r="E39" s="79">
        <v>4534</v>
      </c>
      <c r="F39" s="79">
        <v>42383</v>
      </c>
      <c r="G39" s="79">
        <v>26974</v>
      </c>
      <c r="H39" s="79">
        <v>11614</v>
      </c>
      <c r="I39" s="79">
        <v>10137</v>
      </c>
      <c r="J39" s="79">
        <v>42474</v>
      </c>
      <c r="K39" s="79">
        <v>16765</v>
      </c>
      <c r="L39" s="79">
        <v>2992</v>
      </c>
      <c r="M39" s="79">
        <v>798</v>
      </c>
      <c r="N39" s="79">
        <v>8529</v>
      </c>
      <c r="O39" s="79">
        <v>10306</v>
      </c>
      <c r="P39" s="79">
        <v>436</v>
      </c>
      <c r="Q39" s="79">
        <v>812</v>
      </c>
      <c r="R39" s="79">
        <v>1390</v>
      </c>
      <c r="S39" s="80">
        <v>6728</v>
      </c>
      <c r="T39" s="78">
        <f t="shared" si="6"/>
        <v>199309</v>
      </c>
      <c r="U39" s="81">
        <f t="shared" si="5"/>
        <v>354858</v>
      </c>
      <c r="V39" s="86"/>
    </row>
    <row r="40" spans="3:22" x14ac:dyDescent="0.25">
      <c r="C40" s="7" t="s">
        <v>29</v>
      </c>
      <c r="D40" s="78">
        <v>15622</v>
      </c>
      <c r="E40" s="79">
        <v>5091</v>
      </c>
      <c r="F40" s="79">
        <v>51414</v>
      </c>
      <c r="G40" s="79">
        <v>28567</v>
      </c>
      <c r="H40" s="79">
        <v>12932</v>
      </c>
      <c r="I40" s="79">
        <v>11609</v>
      </c>
      <c r="J40" s="79">
        <v>49916</v>
      </c>
      <c r="K40" s="79">
        <v>14909</v>
      </c>
      <c r="L40" s="79">
        <v>3656</v>
      </c>
      <c r="M40" s="79">
        <v>344</v>
      </c>
      <c r="N40" s="79">
        <v>8527</v>
      </c>
      <c r="O40" s="79">
        <v>10297</v>
      </c>
      <c r="P40" s="79">
        <v>372</v>
      </c>
      <c r="Q40" s="79">
        <v>328</v>
      </c>
      <c r="R40" s="79">
        <v>1205</v>
      </c>
      <c r="S40" s="80">
        <v>6818</v>
      </c>
      <c r="T40" s="78">
        <f t="shared" si="6"/>
        <v>221607</v>
      </c>
      <c r="U40" s="81">
        <f t="shared" si="5"/>
        <v>393260</v>
      </c>
      <c r="V40" s="86"/>
    </row>
    <row r="41" spans="3:22" ht="13.8" thickBot="1" x14ac:dyDescent="0.3">
      <c r="C41" s="7" t="s">
        <v>30</v>
      </c>
      <c r="D41" s="82">
        <v>14351</v>
      </c>
      <c r="E41" s="83">
        <v>4392</v>
      </c>
      <c r="F41" s="83">
        <v>49591</v>
      </c>
      <c r="G41" s="83">
        <v>26940</v>
      </c>
      <c r="H41" s="83">
        <v>12849</v>
      </c>
      <c r="I41" s="83">
        <v>9641</v>
      </c>
      <c r="J41" s="83">
        <v>62800</v>
      </c>
      <c r="K41" s="83">
        <v>15199</v>
      </c>
      <c r="L41" s="83">
        <v>3219</v>
      </c>
      <c r="M41" s="83">
        <v>220</v>
      </c>
      <c r="N41" s="83">
        <v>9581</v>
      </c>
      <c r="O41" s="83">
        <v>10009</v>
      </c>
      <c r="P41" s="83">
        <v>430</v>
      </c>
      <c r="Q41" s="83">
        <v>181</v>
      </c>
      <c r="R41" s="83">
        <v>1403</v>
      </c>
      <c r="S41" s="84">
        <v>3889</v>
      </c>
      <c r="T41" s="82">
        <f t="shared" si="6"/>
        <v>224695</v>
      </c>
      <c r="U41" s="85">
        <f t="shared" si="5"/>
        <v>404107</v>
      </c>
      <c r="V41" s="86"/>
    </row>
    <row r="42" spans="3:22" ht="13.8" thickBot="1" x14ac:dyDescent="0.3">
      <c r="C42" s="8" t="s">
        <v>10</v>
      </c>
      <c r="D42" s="24">
        <f>SUM(D30:D41)</f>
        <v>167151</v>
      </c>
      <c r="E42" s="24">
        <f t="shared" ref="E42:U42" si="7">SUM(E30:E41)</f>
        <v>38673</v>
      </c>
      <c r="F42" s="24">
        <f t="shared" si="7"/>
        <v>568546</v>
      </c>
      <c r="G42" s="24">
        <f t="shared" si="7"/>
        <v>321714</v>
      </c>
      <c r="H42" s="24">
        <f t="shared" si="7"/>
        <v>140542</v>
      </c>
      <c r="I42" s="24">
        <f t="shared" si="7"/>
        <v>74009</v>
      </c>
      <c r="J42" s="24">
        <f t="shared" si="7"/>
        <v>673180</v>
      </c>
      <c r="K42" s="24">
        <f t="shared" si="7"/>
        <v>208637</v>
      </c>
      <c r="L42" s="24">
        <f t="shared" si="7"/>
        <v>39908</v>
      </c>
      <c r="M42" s="24">
        <f t="shared" si="7"/>
        <v>4972</v>
      </c>
      <c r="N42" s="24">
        <f t="shared" si="7"/>
        <v>97539</v>
      </c>
      <c r="O42" s="24">
        <f t="shared" si="7"/>
        <v>92928</v>
      </c>
      <c r="P42" s="24">
        <f t="shared" si="7"/>
        <v>6009</v>
      </c>
      <c r="Q42" s="24">
        <f t="shared" si="7"/>
        <v>3903</v>
      </c>
      <c r="R42" s="24">
        <f t="shared" si="7"/>
        <v>17554</v>
      </c>
      <c r="S42" s="24">
        <f t="shared" si="7"/>
        <v>54915</v>
      </c>
      <c r="T42" s="24">
        <f t="shared" si="7"/>
        <v>2510180</v>
      </c>
      <c r="U42" s="24">
        <f t="shared" si="7"/>
        <v>4545193</v>
      </c>
      <c r="V42" s="86"/>
    </row>
    <row r="43" spans="3:22" ht="13.8" thickBot="1" x14ac:dyDescent="0.3"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3:22" ht="13.8" thickBot="1" x14ac:dyDescent="0.3">
      <c r="C44" s="100" t="s">
        <v>53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2"/>
    </row>
    <row r="45" spans="3:22" ht="13.8" thickBot="1" x14ac:dyDescent="0.3">
      <c r="C45" s="103" t="s">
        <v>17</v>
      </c>
      <c r="D45" s="105" t="s">
        <v>0</v>
      </c>
      <c r="E45" s="106"/>
      <c r="F45" s="106"/>
      <c r="G45" s="107"/>
      <c r="H45" s="108" t="s">
        <v>1</v>
      </c>
      <c r="I45" s="109"/>
      <c r="J45" s="109"/>
      <c r="K45" s="110"/>
      <c r="L45" s="108" t="s">
        <v>2</v>
      </c>
      <c r="M45" s="109"/>
      <c r="N45" s="109"/>
      <c r="O45" s="110"/>
      <c r="P45" s="108" t="s">
        <v>3</v>
      </c>
      <c r="Q45" s="109"/>
      <c r="R45" s="109"/>
      <c r="S45" s="110"/>
      <c r="T45" s="111" t="s">
        <v>4</v>
      </c>
      <c r="U45" s="111" t="s">
        <v>5</v>
      </c>
    </row>
    <row r="46" spans="3:22" ht="13.8" thickBot="1" x14ac:dyDescent="0.3">
      <c r="C46" s="103"/>
      <c r="D46" s="113" t="s">
        <v>6</v>
      </c>
      <c r="E46" s="114"/>
      <c r="F46" s="113" t="s">
        <v>7</v>
      </c>
      <c r="G46" s="114"/>
      <c r="H46" s="113" t="s">
        <v>6</v>
      </c>
      <c r="I46" s="114"/>
      <c r="J46" s="113" t="s">
        <v>7</v>
      </c>
      <c r="K46" s="114"/>
      <c r="L46" s="113" t="s">
        <v>6</v>
      </c>
      <c r="M46" s="114"/>
      <c r="N46" s="113" t="s">
        <v>7</v>
      </c>
      <c r="O46" s="114"/>
      <c r="P46" s="113" t="s">
        <v>6</v>
      </c>
      <c r="Q46" s="114"/>
      <c r="R46" s="113" t="s">
        <v>7</v>
      </c>
      <c r="S46" s="114"/>
      <c r="T46" s="112"/>
      <c r="U46" s="112"/>
    </row>
    <row r="47" spans="3:22" ht="13.8" thickBot="1" x14ac:dyDescent="0.3">
      <c r="C47" s="104"/>
      <c r="D47" s="4" t="s">
        <v>8</v>
      </c>
      <c r="E47" s="4" t="s">
        <v>9</v>
      </c>
      <c r="F47" s="4" t="s">
        <v>8</v>
      </c>
      <c r="G47" s="5" t="s">
        <v>9</v>
      </c>
      <c r="H47" s="4" t="s">
        <v>8</v>
      </c>
      <c r="I47" s="4" t="s">
        <v>9</v>
      </c>
      <c r="J47" s="4" t="s">
        <v>8</v>
      </c>
      <c r="K47" s="4" t="s">
        <v>9</v>
      </c>
      <c r="L47" s="4" t="s">
        <v>8</v>
      </c>
      <c r="M47" s="4" t="s">
        <v>9</v>
      </c>
      <c r="N47" s="4" t="s">
        <v>8</v>
      </c>
      <c r="O47" s="4" t="s">
        <v>9</v>
      </c>
      <c r="P47" s="4" t="s">
        <v>8</v>
      </c>
      <c r="Q47" s="4" t="s">
        <v>9</v>
      </c>
      <c r="R47" s="4" t="s">
        <v>8</v>
      </c>
      <c r="S47" s="4" t="s">
        <v>9</v>
      </c>
      <c r="T47" s="115"/>
      <c r="U47" s="115"/>
    </row>
    <row r="48" spans="3:22" x14ac:dyDescent="0.25">
      <c r="C48" s="6" t="s">
        <v>18</v>
      </c>
      <c r="D48" s="74">
        <f>D30-D12</f>
        <v>4592</v>
      </c>
      <c r="E48" s="75">
        <f t="shared" ref="E48:U60" si="8">E30-E12</f>
        <v>-2585</v>
      </c>
      <c r="F48" s="75">
        <f t="shared" si="8"/>
        <v>9719</v>
      </c>
      <c r="G48" s="75">
        <f t="shared" si="8"/>
        <v>5749</v>
      </c>
      <c r="H48" s="75">
        <f t="shared" si="8"/>
        <v>1389</v>
      </c>
      <c r="I48" s="75">
        <f t="shared" si="8"/>
        <v>1614</v>
      </c>
      <c r="J48" s="75">
        <f t="shared" si="8"/>
        <v>19548</v>
      </c>
      <c r="K48" s="75">
        <f t="shared" si="8"/>
        <v>768</v>
      </c>
      <c r="L48" s="75">
        <f t="shared" si="8"/>
        <v>907</v>
      </c>
      <c r="M48" s="75">
        <f t="shared" si="8"/>
        <v>-280</v>
      </c>
      <c r="N48" s="75">
        <f t="shared" si="8"/>
        <v>946</v>
      </c>
      <c r="O48" s="75">
        <f t="shared" si="8"/>
        <v>-841</v>
      </c>
      <c r="P48" s="75">
        <f t="shared" si="8"/>
        <v>101</v>
      </c>
      <c r="Q48" s="75">
        <f t="shared" si="8"/>
        <v>15</v>
      </c>
      <c r="R48" s="75">
        <f t="shared" si="8"/>
        <v>332</v>
      </c>
      <c r="S48" s="76">
        <f t="shared" si="8"/>
        <v>2868</v>
      </c>
      <c r="T48" s="74">
        <f t="shared" si="8"/>
        <v>44842</v>
      </c>
      <c r="U48" s="77">
        <f t="shared" si="8"/>
        <v>83931</v>
      </c>
    </row>
    <row r="49" spans="3:21" x14ac:dyDescent="0.25">
      <c r="C49" s="7" t="s">
        <v>19</v>
      </c>
      <c r="D49" s="78">
        <f t="shared" ref="D49:S60" si="9">D31-D13</f>
        <v>1249</v>
      </c>
      <c r="E49" s="79">
        <f t="shared" si="9"/>
        <v>-901</v>
      </c>
      <c r="F49" s="79">
        <f t="shared" si="9"/>
        <v>6025</v>
      </c>
      <c r="G49" s="79">
        <f t="shared" si="9"/>
        <v>10587</v>
      </c>
      <c r="H49" s="79">
        <f t="shared" si="9"/>
        <v>637</v>
      </c>
      <c r="I49" s="79">
        <f t="shared" si="9"/>
        <v>-1657</v>
      </c>
      <c r="J49" s="79">
        <f t="shared" si="9"/>
        <v>6627</v>
      </c>
      <c r="K49" s="79">
        <f t="shared" si="9"/>
        <v>-4835</v>
      </c>
      <c r="L49" s="79">
        <f t="shared" si="9"/>
        <v>-891</v>
      </c>
      <c r="M49" s="79">
        <f t="shared" si="9"/>
        <v>-108</v>
      </c>
      <c r="N49" s="79">
        <f t="shared" si="9"/>
        <v>-1778</v>
      </c>
      <c r="O49" s="79">
        <f t="shared" si="9"/>
        <v>1238</v>
      </c>
      <c r="P49" s="79">
        <f t="shared" si="9"/>
        <v>-253</v>
      </c>
      <c r="Q49" s="79">
        <f t="shared" si="9"/>
        <v>97</v>
      </c>
      <c r="R49" s="79">
        <f t="shared" si="9"/>
        <v>-255</v>
      </c>
      <c r="S49" s="80">
        <f t="shared" si="9"/>
        <v>3050</v>
      </c>
      <c r="T49" s="78">
        <f t="shared" si="8"/>
        <v>18832</v>
      </c>
      <c r="U49" s="81">
        <f t="shared" si="8"/>
        <v>39491</v>
      </c>
    </row>
    <row r="50" spans="3:21" x14ac:dyDescent="0.25">
      <c r="C50" s="7" t="s">
        <v>20</v>
      </c>
      <c r="D50" s="78">
        <f t="shared" si="9"/>
        <v>4290</v>
      </c>
      <c r="E50" s="79">
        <f t="shared" si="9"/>
        <v>91</v>
      </c>
      <c r="F50" s="79">
        <f t="shared" si="9"/>
        <v>11713</v>
      </c>
      <c r="G50" s="79">
        <f t="shared" si="9"/>
        <v>6998</v>
      </c>
      <c r="H50" s="79">
        <f t="shared" si="9"/>
        <v>1605</v>
      </c>
      <c r="I50" s="79">
        <f t="shared" si="9"/>
        <v>-1110</v>
      </c>
      <c r="J50" s="79">
        <f t="shared" si="9"/>
        <v>12683</v>
      </c>
      <c r="K50" s="79">
        <f t="shared" si="9"/>
        <v>900</v>
      </c>
      <c r="L50" s="79">
        <f t="shared" si="9"/>
        <v>-518</v>
      </c>
      <c r="M50" s="79">
        <f t="shared" si="9"/>
        <v>116</v>
      </c>
      <c r="N50" s="79">
        <f t="shared" si="9"/>
        <v>-635</v>
      </c>
      <c r="O50" s="79">
        <f t="shared" si="9"/>
        <v>4053</v>
      </c>
      <c r="P50" s="79">
        <f t="shared" si="9"/>
        <v>207</v>
      </c>
      <c r="Q50" s="79">
        <f t="shared" si="9"/>
        <v>175</v>
      </c>
      <c r="R50" s="79">
        <f t="shared" si="9"/>
        <v>31</v>
      </c>
      <c r="S50" s="80">
        <f t="shared" si="9"/>
        <v>2624</v>
      </c>
      <c r="T50" s="78">
        <f t="shared" si="8"/>
        <v>43223</v>
      </c>
      <c r="U50" s="81">
        <f t="shared" si="8"/>
        <v>81590</v>
      </c>
    </row>
    <row r="51" spans="3:21" x14ac:dyDescent="0.25">
      <c r="C51" s="7" t="s">
        <v>21</v>
      </c>
      <c r="D51" s="78">
        <f t="shared" si="9"/>
        <v>559</v>
      </c>
      <c r="E51" s="79">
        <f t="shared" si="9"/>
        <v>620</v>
      </c>
      <c r="F51" s="79">
        <f t="shared" si="9"/>
        <v>4712</v>
      </c>
      <c r="G51" s="79">
        <f t="shared" si="9"/>
        <v>2204</v>
      </c>
      <c r="H51" s="79">
        <f t="shared" si="9"/>
        <v>-611</v>
      </c>
      <c r="I51" s="79">
        <f t="shared" si="9"/>
        <v>1846</v>
      </c>
      <c r="J51" s="79">
        <f t="shared" si="9"/>
        <v>684</v>
      </c>
      <c r="K51" s="79">
        <f t="shared" si="9"/>
        <v>4933</v>
      </c>
      <c r="L51" s="79">
        <f t="shared" si="9"/>
        <v>368</v>
      </c>
      <c r="M51" s="79">
        <f t="shared" si="9"/>
        <v>-118</v>
      </c>
      <c r="N51" s="79">
        <f t="shared" si="9"/>
        <v>-194</v>
      </c>
      <c r="O51" s="79">
        <f t="shared" si="9"/>
        <v>1013</v>
      </c>
      <c r="P51" s="79">
        <f t="shared" si="9"/>
        <v>-220</v>
      </c>
      <c r="Q51" s="79">
        <f t="shared" si="9"/>
        <v>30</v>
      </c>
      <c r="R51" s="79">
        <f t="shared" si="9"/>
        <v>-853</v>
      </c>
      <c r="S51" s="80">
        <f t="shared" si="9"/>
        <v>732</v>
      </c>
      <c r="T51" s="78">
        <f t="shared" si="8"/>
        <v>15705</v>
      </c>
      <c r="U51" s="81">
        <f t="shared" si="8"/>
        <v>28936</v>
      </c>
    </row>
    <row r="52" spans="3:21" x14ac:dyDescent="0.25">
      <c r="C52" s="7" t="s">
        <v>22</v>
      </c>
      <c r="D52" s="78">
        <f t="shared" si="9"/>
        <v>-1793</v>
      </c>
      <c r="E52" s="79">
        <f t="shared" si="9"/>
        <v>-2308</v>
      </c>
      <c r="F52" s="79">
        <f t="shared" si="9"/>
        <v>-2868</v>
      </c>
      <c r="G52" s="79">
        <f t="shared" si="9"/>
        <v>1450</v>
      </c>
      <c r="H52" s="79">
        <f t="shared" si="9"/>
        <v>-684</v>
      </c>
      <c r="I52" s="79">
        <f t="shared" si="9"/>
        <v>1170</v>
      </c>
      <c r="J52" s="79">
        <f t="shared" si="9"/>
        <v>890</v>
      </c>
      <c r="K52" s="79">
        <f t="shared" si="9"/>
        <v>-183</v>
      </c>
      <c r="L52" s="79">
        <f t="shared" si="9"/>
        <v>-452</v>
      </c>
      <c r="M52" s="79">
        <f t="shared" si="9"/>
        <v>-91</v>
      </c>
      <c r="N52" s="79">
        <f t="shared" si="9"/>
        <v>-734</v>
      </c>
      <c r="O52" s="79">
        <f t="shared" si="9"/>
        <v>5212</v>
      </c>
      <c r="P52" s="79">
        <f t="shared" si="9"/>
        <v>-439</v>
      </c>
      <c r="Q52" s="79">
        <f t="shared" si="9"/>
        <v>99</v>
      </c>
      <c r="R52" s="79">
        <f t="shared" si="9"/>
        <v>-616</v>
      </c>
      <c r="S52" s="80">
        <f t="shared" si="9"/>
        <v>-411</v>
      </c>
      <c r="T52" s="78">
        <f t="shared" si="8"/>
        <v>-1758</v>
      </c>
      <c r="U52" s="81">
        <f t="shared" si="8"/>
        <v>982</v>
      </c>
    </row>
    <row r="53" spans="3:21" x14ac:dyDescent="0.25">
      <c r="C53" s="7" t="s">
        <v>23</v>
      </c>
      <c r="D53" s="78">
        <f t="shared" si="9"/>
        <v>-456</v>
      </c>
      <c r="E53" s="79">
        <f t="shared" si="9"/>
        <v>-133</v>
      </c>
      <c r="F53" s="79">
        <f t="shared" si="9"/>
        <v>2645</v>
      </c>
      <c r="G53" s="79">
        <f t="shared" si="9"/>
        <v>-14196</v>
      </c>
      <c r="H53" s="79">
        <f t="shared" si="9"/>
        <v>-1120</v>
      </c>
      <c r="I53" s="79">
        <f t="shared" si="9"/>
        <v>-517</v>
      </c>
      <c r="J53" s="79">
        <f t="shared" si="9"/>
        <v>4290</v>
      </c>
      <c r="K53" s="79">
        <f t="shared" si="9"/>
        <v>-10661</v>
      </c>
      <c r="L53" s="79">
        <f t="shared" si="9"/>
        <v>-501</v>
      </c>
      <c r="M53" s="79">
        <f t="shared" si="9"/>
        <v>184</v>
      </c>
      <c r="N53" s="79">
        <f t="shared" si="9"/>
        <v>215</v>
      </c>
      <c r="O53" s="79">
        <f t="shared" si="9"/>
        <v>3383</v>
      </c>
      <c r="P53" s="79">
        <f t="shared" si="9"/>
        <v>-381</v>
      </c>
      <c r="Q53" s="79">
        <f t="shared" si="9"/>
        <v>-49</v>
      </c>
      <c r="R53" s="79">
        <f t="shared" si="9"/>
        <v>-620</v>
      </c>
      <c r="S53" s="80">
        <f t="shared" si="9"/>
        <v>-2807</v>
      </c>
      <c r="T53" s="78">
        <f t="shared" si="8"/>
        <v>-20724</v>
      </c>
      <c r="U53" s="81">
        <f t="shared" si="8"/>
        <v>-38475</v>
      </c>
    </row>
    <row r="54" spans="3:21" x14ac:dyDescent="0.25">
      <c r="C54" s="7" t="s">
        <v>25</v>
      </c>
      <c r="D54" s="78">
        <f t="shared" si="9"/>
        <v>150</v>
      </c>
      <c r="E54" s="79">
        <f t="shared" si="9"/>
        <v>-919</v>
      </c>
      <c r="F54" s="79">
        <f t="shared" si="9"/>
        <v>24766</v>
      </c>
      <c r="G54" s="79">
        <f t="shared" si="9"/>
        <v>-6996</v>
      </c>
      <c r="H54" s="79">
        <f t="shared" si="9"/>
        <v>482</v>
      </c>
      <c r="I54" s="79">
        <f t="shared" si="9"/>
        <v>-524</v>
      </c>
      <c r="J54" s="79">
        <f t="shared" si="9"/>
        <v>12841</v>
      </c>
      <c r="K54" s="79">
        <f t="shared" si="9"/>
        <v>5378</v>
      </c>
      <c r="L54" s="79">
        <f t="shared" si="9"/>
        <v>-248</v>
      </c>
      <c r="M54" s="79">
        <f t="shared" si="9"/>
        <v>10</v>
      </c>
      <c r="N54" s="79">
        <f t="shared" si="9"/>
        <v>705</v>
      </c>
      <c r="O54" s="79">
        <f t="shared" si="9"/>
        <v>2569</v>
      </c>
      <c r="P54" s="79">
        <f t="shared" si="9"/>
        <v>5</v>
      </c>
      <c r="Q54" s="79">
        <f t="shared" si="9"/>
        <v>30</v>
      </c>
      <c r="R54" s="79">
        <f t="shared" si="9"/>
        <v>-133</v>
      </c>
      <c r="S54" s="80">
        <f t="shared" si="9"/>
        <v>-1945</v>
      </c>
      <c r="T54" s="78">
        <f t="shared" si="8"/>
        <v>36171</v>
      </c>
      <c r="U54" s="81">
        <f t="shared" si="8"/>
        <v>73356</v>
      </c>
    </row>
    <row r="55" spans="3:21" x14ac:dyDescent="0.25">
      <c r="C55" s="7" t="s">
        <v>26</v>
      </c>
      <c r="D55" s="78">
        <f t="shared" si="9"/>
        <v>-4645</v>
      </c>
      <c r="E55" s="79">
        <f t="shared" si="9"/>
        <v>-1576</v>
      </c>
      <c r="F55" s="79">
        <f t="shared" si="9"/>
        <v>8691</v>
      </c>
      <c r="G55" s="79">
        <f t="shared" si="9"/>
        <v>-4054</v>
      </c>
      <c r="H55" s="79">
        <f t="shared" si="9"/>
        <v>-980</v>
      </c>
      <c r="I55" s="79">
        <f t="shared" si="9"/>
        <v>-3073</v>
      </c>
      <c r="J55" s="79">
        <f t="shared" si="9"/>
        <v>6795</v>
      </c>
      <c r="K55" s="79">
        <f t="shared" si="9"/>
        <v>-9082</v>
      </c>
      <c r="L55" s="79">
        <f t="shared" si="9"/>
        <v>-1616</v>
      </c>
      <c r="M55" s="79">
        <f t="shared" si="9"/>
        <v>-353</v>
      </c>
      <c r="N55" s="79">
        <f t="shared" si="9"/>
        <v>-837</v>
      </c>
      <c r="O55" s="79">
        <f t="shared" si="9"/>
        <v>126</v>
      </c>
      <c r="P55" s="79">
        <f t="shared" si="9"/>
        <v>-319</v>
      </c>
      <c r="Q55" s="79">
        <f t="shared" si="9"/>
        <v>-86</v>
      </c>
      <c r="R55" s="79">
        <f t="shared" si="9"/>
        <v>-812</v>
      </c>
      <c r="S55" s="80">
        <f t="shared" si="9"/>
        <v>469</v>
      </c>
      <c r="T55" s="78">
        <f t="shared" si="8"/>
        <v>-11352</v>
      </c>
      <c r="U55" s="81">
        <f t="shared" si="8"/>
        <v>-10056</v>
      </c>
    </row>
    <row r="56" spans="3:21" x14ac:dyDescent="0.25">
      <c r="C56" s="7" t="s">
        <v>27</v>
      </c>
      <c r="D56" s="78">
        <f t="shared" si="9"/>
        <v>-3709</v>
      </c>
      <c r="E56" s="79">
        <f t="shared" si="9"/>
        <v>252</v>
      </c>
      <c r="F56" s="79">
        <f t="shared" si="9"/>
        <v>7169</v>
      </c>
      <c r="G56" s="79">
        <f t="shared" si="9"/>
        <v>-7721</v>
      </c>
      <c r="H56" s="79">
        <f t="shared" si="9"/>
        <v>-355</v>
      </c>
      <c r="I56" s="79">
        <f t="shared" si="9"/>
        <v>-3208</v>
      </c>
      <c r="J56" s="79">
        <f t="shared" si="9"/>
        <v>-1058</v>
      </c>
      <c r="K56" s="79">
        <f t="shared" si="9"/>
        <v>-5106</v>
      </c>
      <c r="L56" s="79">
        <f t="shared" si="9"/>
        <v>-433</v>
      </c>
      <c r="M56" s="79">
        <f t="shared" si="9"/>
        <v>-190</v>
      </c>
      <c r="N56" s="79">
        <f t="shared" si="9"/>
        <v>1512</v>
      </c>
      <c r="O56" s="79">
        <f t="shared" si="9"/>
        <v>3722</v>
      </c>
      <c r="P56" s="79">
        <f t="shared" si="9"/>
        <v>-360</v>
      </c>
      <c r="Q56" s="79">
        <f t="shared" si="9"/>
        <v>-279</v>
      </c>
      <c r="R56" s="79">
        <f t="shared" si="9"/>
        <v>-841</v>
      </c>
      <c r="S56" s="80">
        <f t="shared" si="9"/>
        <v>-1213</v>
      </c>
      <c r="T56" s="78">
        <f t="shared" si="8"/>
        <v>-11818</v>
      </c>
      <c r="U56" s="81">
        <f t="shared" si="8"/>
        <v>-15354</v>
      </c>
    </row>
    <row r="57" spans="3:21" x14ac:dyDescent="0.25">
      <c r="C57" s="7" t="s">
        <v>28</v>
      </c>
      <c r="D57" s="78">
        <f t="shared" si="9"/>
        <v>-1735</v>
      </c>
      <c r="E57" s="79">
        <f t="shared" si="9"/>
        <v>1708</v>
      </c>
      <c r="F57" s="79">
        <f t="shared" si="9"/>
        <v>-78</v>
      </c>
      <c r="G57" s="79">
        <f t="shared" si="9"/>
        <v>-1351</v>
      </c>
      <c r="H57" s="79">
        <f t="shared" si="9"/>
        <v>-607</v>
      </c>
      <c r="I57" s="79">
        <f t="shared" si="9"/>
        <v>4734</v>
      </c>
      <c r="J57" s="79">
        <f t="shared" si="9"/>
        <v>-2452</v>
      </c>
      <c r="K57" s="79">
        <f t="shared" si="9"/>
        <v>-3792</v>
      </c>
      <c r="L57" s="79">
        <f t="shared" si="9"/>
        <v>-1018</v>
      </c>
      <c r="M57" s="79">
        <f t="shared" si="9"/>
        <v>-51</v>
      </c>
      <c r="N57" s="79">
        <f t="shared" si="9"/>
        <v>-346</v>
      </c>
      <c r="O57" s="79">
        <f t="shared" si="9"/>
        <v>5322</v>
      </c>
      <c r="P57" s="79">
        <f t="shared" si="9"/>
        <v>4</v>
      </c>
      <c r="Q57" s="79">
        <f t="shared" si="9"/>
        <v>288</v>
      </c>
      <c r="R57" s="79">
        <f t="shared" si="9"/>
        <v>-20</v>
      </c>
      <c r="S57" s="80">
        <f t="shared" si="9"/>
        <v>-44</v>
      </c>
      <c r="T57" s="78">
        <f t="shared" si="8"/>
        <v>562</v>
      </c>
      <c r="U57" s="81">
        <f t="shared" si="8"/>
        <v>-2199</v>
      </c>
    </row>
    <row r="58" spans="3:21" x14ac:dyDescent="0.25">
      <c r="C58" s="7" t="s">
        <v>29</v>
      </c>
      <c r="D58" s="78">
        <f t="shared" si="9"/>
        <v>1427</v>
      </c>
      <c r="E58" s="79">
        <f t="shared" si="9"/>
        <v>1221</v>
      </c>
      <c r="F58" s="79">
        <f t="shared" si="9"/>
        <v>9512</v>
      </c>
      <c r="G58" s="79">
        <f t="shared" si="9"/>
        <v>-471</v>
      </c>
      <c r="H58" s="79">
        <f t="shared" si="9"/>
        <v>588</v>
      </c>
      <c r="I58" s="79">
        <f t="shared" si="9"/>
        <v>3609</v>
      </c>
      <c r="J58" s="79">
        <f t="shared" si="9"/>
        <v>-1390</v>
      </c>
      <c r="K58" s="79">
        <f t="shared" si="9"/>
        <v>-10389</v>
      </c>
      <c r="L58" s="79">
        <f t="shared" si="9"/>
        <v>-205</v>
      </c>
      <c r="M58" s="79">
        <f t="shared" si="9"/>
        <v>-140</v>
      </c>
      <c r="N58" s="79">
        <f t="shared" si="9"/>
        <v>-2</v>
      </c>
      <c r="O58" s="79">
        <f t="shared" si="9"/>
        <v>4967</v>
      </c>
      <c r="P58" s="79">
        <f t="shared" si="9"/>
        <v>-206</v>
      </c>
      <c r="Q58" s="79">
        <f t="shared" si="9"/>
        <v>-426</v>
      </c>
      <c r="R58" s="79">
        <f t="shared" si="9"/>
        <v>-631</v>
      </c>
      <c r="S58" s="80">
        <f t="shared" si="9"/>
        <v>1810</v>
      </c>
      <c r="T58" s="78">
        <f t="shared" si="8"/>
        <v>9274</v>
      </c>
      <c r="U58" s="81">
        <f t="shared" si="8"/>
        <v>12680</v>
      </c>
    </row>
    <row r="59" spans="3:21" ht="13.8" thickBot="1" x14ac:dyDescent="0.3">
      <c r="C59" s="7" t="s">
        <v>30</v>
      </c>
      <c r="D59" s="78">
        <f t="shared" si="9"/>
        <v>432</v>
      </c>
      <c r="E59" s="79">
        <f t="shared" si="9"/>
        <v>1971</v>
      </c>
      <c r="F59" s="79">
        <f t="shared" si="9"/>
        <v>7570</v>
      </c>
      <c r="G59" s="79">
        <f t="shared" si="9"/>
        <v>6189</v>
      </c>
      <c r="H59" s="79">
        <f t="shared" si="9"/>
        <v>219</v>
      </c>
      <c r="I59" s="79">
        <f t="shared" si="9"/>
        <v>5069</v>
      </c>
      <c r="J59" s="79">
        <f t="shared" si="9"/>
        <v>2268</v>
      </c>
      <c r="K59" s="79">
        <f t="shared" si="9"/>
        <v>-7996</v>
      </c>
      <c r="L59" s="79">
        <f t="shared" si="9"/>
        <v>-442</v>
      </c>
      <c r="M59" s="79">
        <f t="shared" si="9"/>
        <v>-25</v>
      </c>
      <c r="N59" s="79">
        <f t="shared" si="9"/>
        <v>1681</v>
      </c>
      <c r="O59" s="79">
        <f t="shared" si="9"/>
        <v>6480</v>
      </c>
      <c r="P59" s="79">
        <f t="shared" si="9"/>
        <v>-179</v>
      </c>
      <c r="Q59" s="79">
        <f t="shared" si="9"/>
        <v>24</v>
      </c>
      <c r="R59" s="79">
        <f t="shared" si="9"/>
        <v>-225</v>
      </c>
      <c r="S59" s="80">
        <f t="shared" si="9"/>
        <v>2181</v>
      </c>
      <c r="T59" s="82">
        <f t="shared" si="8"/>
        <v>25217</v>
      </c>
      <c r="U59" s="85">
        <f t="shared" si="8"/>
        <v>43365</v>
      </c>
    </row>
    <row r="60" spans="3:21" ht="13.8" thickBot="1" x14ac:dyDescent="0.3">
      <c r="C60" s="8" t="s">
        <v>10</v>
      </c>
      <c r="D60" s="9">
        <f t="shared" si="9"/>
        <v>361</v>
      </c>
      <c r="E60" s="9">
        <f t="shared" si="9"/>
        <v>-2559</v>
      </c>
      <c r="F60" s="9">
        <f t="shared" si="9"/>
        <v>89576</v>
      </c>
      <c r="G60" s="9">
        <f t="shared" si="9"/>
        <v>-1612</v>
      </c>
      <c r="H60" s="9">
        <f t="shared" si="9"/>
        <v>563</v>
      </c>
      <c r="I60" s="9">
        <f t="shared" si="9"/>
        <v>7953</v>
      </c>
      <c r="J60" s="9">
        <f t="shared" si="9"/>
        <v>61726</v>
      </c>
      <c r="K60" s="9">
        <f t="shared" si="9"/>
        <v>-40065</v>
      </c>
      <c r="L60" s="9">
        <f t="shared" si="9"/>
        <v>-5049</v>
      </c>
      <c r="M60" s="9">
        <f t="shared" si="9"/>
        <v>-1046</v>
      </c>
      <c r="N60" s="9">
        <f t="shared" si="9"/>
        <v>533</v>
      </c>
      <c r="O60" s="9">
        <f t="shared" si="9"/>
        <v>37244</v>
      </c>
      <c r="P60" s="9">
        <f t="shared" si="9"/>
        <v>-2040</v>
      </c>
      <c r="Q60" s="9">
        <f t="shared" si="9"/>
        <v>-82</v>
      </c>
      <c r="R60" s="9">
        <f t="shared" si="9"/>
        <v>-4643</v>
      </c>
      <c r="S60" s="9">
        <f t="shared" si="9"/>
        <v>7314</v>
      </c>
      <c r="T60" s="9">
        <f t="shared" si="8"/>
        <v>148174</v>
      </c>
      <c r="U60" s="9">
        <f t="shared" si="8"/>
        <v>298247</v>
      </c>
    </row>
    <row r="61" spans="3:21" ht="13.8" thickBot="1" x14ac:dyDescent="0.3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</row>
    <row r="62" spans="3:21" ht="13.8" thickBot="1" x14ac:dyDescent="0.3">
      <c r="C62" s="100" t="s">
        <v>54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</row>
    <row r="63" spans="3:21" ht="13.8" thickBot="1" x14ac:dyDescent="0.3">
      <c r="C63" s="103" t="s">
        <v>17</v>
      </c>
      <c r="D63" s="105" t="s">
        <v>0</v>
      </c>
      <c r="E63" s="106"/>
      <c r="F63" s="106"/>
      <c r="G63" s="107"/>
      <c r="H63" s="108" t="s">
        <v>1</v>
      </c>
      <c r="I63" s="109"/>
      <c r="J63" s="109"/>
      <c r="K63" s="110"/>
      <c r="L63" s="108" t="s">
        <v>2</v>
      </c>
      <c r="M63" s="109"/>
      <c r="N63" s="109"/>
      <c r="O63" s="110"/>
      <c r="P63" s="108" t="s">
        <v>3</v>
      </c>
      <c r="Q63" s="109"/>
      <c r="R63" s="109"/>
      <c r="S63" s="110"/>
      <c r="T63" s="111" t="s">
        <v>4</v>
      </c>
      <c r="U63" s="111" t="s">
        <v>5</v>
      </c>
    </row>
    <row r="64" spans="3:21" ht="13.8" thickBot="1" x14ac:dyDescent="0.3">
      <c r="C64" s="103"/>
      <c r="D64" s="113" t="s">
        <v>6</v>
      </c>
      <c r="E64" s="114"/>
      <c r="F64" s="113" t="s">
        <v>7</v>
      </c>
      <c r="G64" s="114"/>
      <c r="H64" s="113" t="s">
        <v>6</v>
      </c>
      <c r="I64" s="114"/>
      <c r="J64" s="113" t="s">
        <v>7</v>
      </c>
      <c r="K64" s="114"/>
      <c r="L64" s="113" t="s">
        <v>6</v>
      </c>
      <c r="M64" s="114"/>
      <c r="N64" s="113" t="s">
        <v>7</v>
      </c>
      <c r="O64" s="114"/>
      <c r="P64" s="113" t="s">
        <v>6</v>
      </c>
      <c r="Q64" s="114"/>
      <c r="R64" s="113" t="s">
        <v>7</v>
      </c>
      <c r="S64" s="114"/>
      <c r="T64" s="112"/>
      <c r="U64" s="112"/>
    </row>
    <row r="65" spans="3:21" ht="13.8" thickBot="1" x14ac:dyDescent="0.3">
      <c r="C65" s="104"/>
      <c r="D65" s="4" t="s">
        <v>8</v>
      </c>
      <c r="E65" s="4" t="s">
        <v>9</v>
      </c>
      <c r="F65" s="4" t="s">
        <v>8</v>
      </c>
      <c r="G65" s="5" t="s">
        <v>9</v>
      </c>
      <c r="H65" s="4" t="s">
        <v>8</v>
      </c>
      <c r="I65" s="4" t="s">
        <v>9</v>
      </c>
      <c r="J65" s="4" t="s">
        <v>8</v>
      </c>
      <c r="K65" s="4" t="s">
        <v>9</v>
      </c>
      <c r="L65" s="4" t="s">
        <v>8</v>
      </c>
      <c r="M65" s="4" t="s">
        <v>9</v>
      </c>
      <c r="N65" s="4" t="s">
        <v>8</v>
      </c>
      <c r="O65" s="4" t="s">
        <v>9</v>
      </c>
      <c r="P65" s="4" t="s">
        <v>8</v>
      </c>
      <c r="Q65" s="4" t="s">
        <v>9</v>
      </c>
      <c r="R65" s="4" t="s">
        <v>8</v>
      </c>
      <c r="S65" s="4" t="s">
        <v>9</v>
      </c>
      <c r="T65" s="112"/>
      <c r="U65" s="112"/>
    </row>
    <row r="66" spans="3:21" x14ac:dyDescent="0.25">
      <c r="C66" s="6" t="s">
        <v>18</v>
      </c>
      <c r="D66" s="87">
        <f>D30/D12-1</f>
        <v>0.42101402768864027</v>
      </c>
      <c r="E66" s="88">
        <f t="shared" ref="E66:U77" si="10">E30/E12-1</f>
        <v>-0.52594099694811802</v>
      </c>
      <c r="F66" s="88">
        <f t="shared" si="10"/>
        <v>0.27844946137978455</v>
      </c>
      <c r="G66" s="88">
        <f t="shared" si="10"/>
        <v>0.30669511869831956</v>
      </c>
      <c r="H66" s="88">
        <f t="shared" si="10"/>
        <v>0.15314222712238146</v>
      </c>
      <c r="I66" s="88">
        <f t="shared" si="10"/>
        <v>0.47456630402822708</v>
      </c>
      <c r="J66" s="88">
        <f t="shared" si="10"/>
        <v>0.47658288026915674</v>
      </c>
      <c r="K66" s="88">
        <f t="shared" si="10"/>
        <v>3.8923521362323354E-2</v>
      </c>
      <c r="L66" s="88">
        <f t="shared" si="10"/>
        <v>0.32649388048956074</v>
      </c>
      <c r="M66" s="88">
        <f t="shared" si="10"/>
        <v>-0.52631578947368429</v>
      </c>
      <c r="N66" s="88">
        <f t="shared" si="10"/>
        <v>0.13342736248236964</v>
      </c>
      <c r="O66" s="88">
        <f t="shared" si="10"/>
        <v>-0.12248762015729686</v>
      </c>
      <c r="P66" s="88">
        <f t="shared" si="10"/>
        <v>0.16833333333333322</v>
      </c>
      <c r="Q66" s="88">
        <f t="shared" si="10"/>
        <v>6.3559322033898358E-2</v>
      </c>
      <c r="R66" s="88">
        <f t="shared" si="10"/>
        <v>0.21391752577319578</v>
      </c>
      <c r="S66" s="89">
        <f t="shared" si="10"/>
        <v>1.1945022907122032</v>
      </c>
      <c r="T66" s="87">
        <f t="shared" si="10"/>
        <v>0.27219035479073717</v>
      </c>
      <c r="U66" s="90">
        <f t="shared" si="10"/>
        <v>0.28254744134845522</v>
      </c>
    </row>
    <row r="67" spans="3:21" x14ac:dyDescent="0.25">
      <c r="C67" s="7" t="s">
        <v>19</v>
      </c>
      <c r="D67" s="91">
        <f t="shared" ref="D67:S77" si="11">D31/D13-1</f>
        <v>9.7002174588381562E-2</v>
      </c>
      <c r="E67" s="92">
        <f t="shared" si="11"/>
        <v>-0.23629687909782326</v>
      </c>
      <c r="F67" s="92">
        <f t="shared" si="11"/>
        <v>0.1709268348038242</v>
      </c>
      <c r="G67" s="92">
        <f t="shared" si="11"/>
        <v>0.51019227989012572</v>
      </c>
      <c r="H67" s="92">
        <f t="shared" si="11"/>
        <v>5.710443747198557E-2</v>
      </c>
      <c r="I67" s="92">
        <f t="shared" si="11"/>
        <v>-0.28465899330012023</v>
      </c>
      <c r="J67" s="92">
        <f t="shared" si="11"/>
        <v>0.13076164167324378</v>
      </c>
      <c r="K67" s="92">
        <f t="shared" si="11"/>
        <v>-0.21340925141242939</v>
      </c>
      <c r="L67" s="92">
        <f t="shared" si="11"/>
        <v>-0.22420734776044293</v>
      </c>
      <c r="M67" s="92">
        <f t="shared" si="11"/>
        <v>-0.27692307692307694</v>
      </c>
      <c r="N67" s="92">
        <f t="shared" si="11"/>
        <v>-0.22824133504492938</v>
      </c>
      <c r="O67" s="92">
        <f t="shared" si="11"/>
        <v>0.34161147902869748</v>
      </c>
      <c r="P67" s="92">
        <f t="shared" si="11"/>
        <v>-0.25024727992087048</v>
      </c>
      <c r="Q67" s="92">
        <f t="shared" si="11"/>
        <v>0.53296703296703307</v>
      </c>
      <c r="R67" s="92">
        <f t="shared" si="11"/>
        <v>-0.12506130456105935</v>
      </c>
      <c r="S67" s="93">
        <f t="shared" si="11"/>
        <v>1.5196811160936723</v>
      </c>
      <c r="T67" s="91">
        <f t="shared" si="10"/>
        <v>0.10233781477898907</v>
      </c>
      <c r="U67" s="94">
        <f t="shared" si="10"/>
        <v>0.12010133388481026</v>
      </c>
    </row>
    <row r="68" spans="3:21" x14ac:dyDescent="0.25">
      <c r="C68" s="7" t="s">
        <v>20</v>
      </c>
      <c r="D68" s="91">
        <f t="shared" si="11"/>
        <v>0.35836605129061905</v>
      </c>
      <c r="E68" s="92">
        <f t="shared" si="11"/>
        <v>3.1542461005199307E-2</v>
      </c>
      <c r="F68" s="92">
        <f t="shared" si="11"/>
        <v>0.35075163202970594</v>
      </c>
      <c r="G68" s="92">
        <f t="shared" si="11"/>
        <v>0.24420714684533773</v>
      </c>
      <c r="H68" s="92">
        <f t="shared" si="11"/>
        <v>0.14761335418007904</v>
      </c>
      <c r="I68" s="92">
        <f t="shared" si="11"/>
        <v>-0.14821738549873142</v>
      </c>
      <c r="J68" s="92">
        <f t="shared" si="11"/>
        <v>0.23867592540318783</v>
      </c>
      <c r="K68" s="92">
        <f t="shared" si="11"/>
        <v>5.5106539309331293E-2</v>
      </c>
      <c r="L68" s="92">
        <f t="shared" si="11"/>
        <v>-0.12487945998071359</v>
      </c>
      <c r="M68" s="92">
        <f t="shared" si="11"/>
        <v>0.29000000000000004</v>
      </c>
      <c r="N68" s="92">
        <f t="shared" si="11"/>
        <v>-7.2265847274382566E-2</v>
      </c>
      <c r="O68" s="92">
        <f t="shared" si="11"/>
        <v>1.5329046898638428</v>
      </c>
      <c r="P68" s="92">
        <f t="shared" si="11"/>
        <v>0.43670886075949378</v>
      </c>
      <c r="Q68" s="92">
        <f t="shared" si="11"/>
        <v>1.0479041916167664</v>
      </c>
      <c r="R68" s="92">
        <f t="shared" si="11"/>
        <v>2.0408163265306145E-2</v>
      </c>
      <c r="S68" s="93">
        <f t="shared" si="11"/>
        <v>1.0666666666666669</v>
      </c>
      <c r="T68" s="91">
        <f t="shared" si="10"/>
        <v>0.2332117536608791</v>
      </c>
      <c r="U68" s="94">
        <f t="shared" si="10"/>
        <v>0.24555405409472453</v>
      </c>
    </row>
    <row r="69" spans="3:21" x14ac:dyDescent="0.25">
      <c r="C69" s="7" t="s">
        <v>21</v>
      </c>
      <c r="D69" s="91">
        <f t="shared" si="11"/>
        <v>4.2947141979102543E-2</v>
      </c>
      <c r="E69" s="92">
        <f t="shared" si="11"/>
        <v>0.23673157693776248</v>
      </c>
      <c r="F69" s="92">
        <f t="shared" si="11"/>
        <v>0.13084527379762312</v>
      </c>
      <c r="G69" s="92">
        <f t="shared" si="11"/>
        <v>0.1071515387233215</v>
      </c>
      <c r="H69" s="92">
        <f t="shared" si="11"/>
        <v>-5.2758829116656636E-2</v>
      </c>
      <c r="I69" s="92">
        <f t="shared" si="11"/>
        <v>0.44838474617439883</v>
      </c>
      <c r="J69" s="92">
        <f t="shared" si="11"/>
        <v>1.4306031958504217E-2</v>
      </c>
      <c r="K69" s="92">
        <f t="shared" si="11"/>
        <v>0.36753091938608251</v>
      </c>
      <c r="L69" s="92">
        <f t="shared" si="11"/>
        <v>0.11817597944765579</v>
      </c>
      <c r="M69" s="92">
        <f t="shared" si="11"/>
        <v>-0.43223443223443225</v>
      </c>
      <c r="N69" s="92">
        <f t="shared" si="11"/>
        <v>-2.5000000000000022E-2</v>
      </c>
      <c r="O69" s="92">
        <f t="shared" si="11"/>
        <v>0.18794063079777357</v>
      </c>
      <c r="P69" s="92">
        <f t="shared" si="11"/>
        <v>-0.26927784577723379</v>
      </c>
      <c r="Q69" s="92">
        <f t="shared" si="11"/>
        <v>0.13157894736842102</v>
      </c>
      <c r="R69" s="92">
        <f t="shared" si="11"/>
        <v>-0.34646628757108044</v>
      </c>
      <c r="S69" s="93">
        <f t="shared" si="11"/>
        <v>0.26686110098432381</v>
      </c>
      <c r="T69" s="91">
        <f t="shared" si="10"/>
        <v>9.1342658562828971E-2</v>
      </c>
      <c r="U69" s="94">
        <f t="shared" si="10"/>
        <v>9.3916035117898033E-2</v>
      </c>
    </row>
    <row r="70" spans="3:21" x14ac:dyDescent="0.25">
      <c r="C70" s="7" t="s">
        <v>22</v>
      </c>
      <c r="D70" s="91">
        <f t="shared" si="11"/>
        <v>-0.11932650073206441</v>
      </c>
      <c r="E70" s="92">
        <f t="shared" si="11"/>
        <v>-0.54485363550519361</v>
      </c>
      <c r="F70" s="92">
        <f t="shared" si="11"/>
        <v>-6.7208773697654212E-2</v>
      </c>
      <c r="G70" s="92">
        <f t="shared" si="11"/>
        <v>6.7690584006348864E-2</v>
      </c>
      <c r="H70" s="92">
        <f t="shared" si="11"/>
        <v>-5.6398416886543568E-2</v>
      </c>
      <c r="I70" s="92">
        <f t="shared" si="11"/>
        <v>0.28071017274472165</v>
      </c>
      <c r="J70" s="92">
        <f t="shared" si="11"/>
        <v>1.7122299390138318E-2</v>
      </c>
      <c r="K70" s="92">
        <f t="shared" si="11"/>
        <v>-1.0163278907030948E-2</v>
      </c>
      <c r="L70" s="92">
        <f t="shared" si="11"/>
        <v>-0.12050119968008532</v>
      </c>
      <c r="M70" s="92">
        <f t="shared" si="11"/>
        <v>-0.15345699831365933</v>
      </c>
      <c r="N70" s="92">
        <f t="shared" si="11"/>
        <v>-9.0249600393458751E-2</v>
      </c>
      <c r="O70" s="92">
        <f t="shared" si="11"/>
        <v>1.1061120543293717</v>
      </c>
      <c r="P70" s="92">
        <f t="shared" si="11"/>
        <v>-0.46504237288135597</v>
      </c>
      <c r="Q70" s="92">
        <f t="shared" si="11"/>
        <v>0.23349056603773577</v>
      </c>
      <c r="R70" s="92">
        <f t="shared" si="11"/>
        <v>-0.29139072847682124</v>
      </c>
      <c r="S70" s="93">
        <f t="shared" si="11"/>
        <v>-9.4919168591224068E-2</v>
      </c>
      <c r="T70" s="91">
        <f t="shared" si="10"/>
        <v>-9.0321519949855267E-3</v>
      </c>
      <c r="U70" s="94">
        <f t="shared" si="10"/>
        <v>2.8217904289007389E-3</v>
      </c>
    </row>
    <row r="71" spans="3:21" x14ac:dyDescent="0.25">
      <c r="C71" s="7" t="s">
        <v>23</v>
      </c>
      <c r="D71" s="91">
        <f t="shared" si="11"/>
        <v>-3.3467889908256887E-2</v>
      </c>
      <c r="E71" s="92">
        <f t="shared" si="11"/>
        <v>-3.1045751633986929E-2</v>
      </c>
      <c r="F71" s="92">
        <f t="shared" si="11"/>
        <v>6.5096475684189858E-2</v>
      </c>
      <c r="G71" s="92">
        <f t="shared" si="11"/>
        <v>-0.42208545178842205</v>
      </c>
      <c r="H71" s="92">
        <f t="shared" si="11"/>
        <v>-9.0227986788044778E-2</v>
      </c>
      <c r="I71" s="92">
        <f t="shared" si="11"/>
        <v>-9.7583993959984849E-2</v>
      </c>
      <c r="J71" s="92">
        <f t="shared" si="11"/>
        <v>8.6806960744637784E-2</v>
      </c>
      <c r="K71" s="92">
        <f t="shared" si="11"/>
        <v>-0.42025386313465785</v>
      </c>
      <c r="L71" s="92">
        <f t="shared" si="11"/>
        <v>-0.15090361445783129</v>
      </c>
      <c r="M71" s="92">
        <f t="shared" si="11"/>
        <v>0.51540616246498594</v>
      </c>
      <c r="N71" s="92">
        <f t="shared" si="11"/>
        <v>2.5975595022351028E-2</v>
      </c>
      <c r="O71" s="92">
        <f t="shared" si="11"/>
        <v>0.88792650918635174</v>
      </c>
      <c r="P71" s="92">
        <f t="shared" si="11"/>
        <v>-0.49352331606217614</v>
      </c>
      <c r="Q71" s="92">
        <f t="shared" si="11"/>
        <v>-0.20164609053497939</v>
      </c>
      <c r="R71" s="92">
        <f t="shared" si="11"/>
        <v>-0.32460732984293195</v>
      </c>
      <c r="S71" s="93">
        <f t="shared" si="11"/>
        <v>-0.54557823129251704</v>
      </c>
      <c r="T71" s="91">
        <f t="shared" si="10"/>
        <v>-9.9392346539924348E-2</v>
      </c>
      <c r="U71" s="94">
        <f t="shared" si="10"/>
        <v>-0.10213643675902973</v>
      </c>
    </row>
    <row r="72" spans="3:21" x14ac:dyDescent="0.25">
      <c r="C72" s="7" t="s">
        <v>25</v>
      </c>
      <c r="D72" s="91">
        <f t="shared" si="11"/>
        <v>1.0424629925637641E-2</v>
      </c>
      <c r="E72" s="92">
        <f t="shared" si="11"/>
        <v>-0.28781709990604443</v>
      </c>
      <c r="F72" s="92">
        <f t="shared" si="11"/>
        <v>0.67331847099124564</v>
      </c>
      <c r="G72" s="92">
        <f t="shared" si="11"/>
        <v>-0.18556044772160629</v>
      </c>
      <c r="H72" s="92">
        <f t="shared" si="11"/>
        <v>4.2099746702768837E-2</v>
      </c>
      <c r="I72" s="92">
        <f t="shared" si="11"/>
        <v>-8.5009733939000687E-2</v>
      </c>
      <c r="J72" s="92">
        <f t="shared" si="11"/>
        <v>0.24126787291208696</v>
      </c>
      <c r="K72" s="92">
        <f t="shared" si="11"/>
        <v>0.28920197892019783</v>
      </c>
      <c r="L72" s="92">
        <f t="shared" si="11"/>
        <v>-6.0978608310794158E-2</v>
      </c>
      <c r="M72" s="92">
        <f t="shared" si="11"/>
        <v>1.655629139072845E-2</v>
      </c>
      <c r="N72" s="92">
        <f t="shared" si="11"/>
        <v>8.2630098452883161E-2</v>
      </c>
      <c r="O72" s="92">
        <f t="shared" si="11"/>
        <v>0.41867666232073009</v>
      </c>
      <c r="P72" s="92">
        <f t="shared" si="11"/>
        <v>1.193317422434359E-2</v>
      </c>
      <c r="Q72" s="92">
        <f t="shared" si="11"/>
        <v>0.12765957446808507</v>
      </c>
      <c r="R72" s="92">
        <f t="shared" si="11"/>
        <v>-9.2233009708737823E-2</v>
      </c>
      <c r="S72" s="93">
        <f t="shared" si="11"/>
        <v>-0.3293261090416526</v>
      </c>
      <c r="T72" s="91">
        <f t="shared" si="10"/>
        <v>0.17320040796977576</v>
      </c>
      <c r="U72" s="94">
        <f t="shared" si="10"/>
        <v>0.19449673611589846</v>
      </c>
    </row>
    <row r="73" spans="3:21" x14ac:dyDescent="0.25">
      <c r="C73" s="7" t="s">
        <v>26</v>
      </c>
      <c r="D73" s="91">
        <f t="shared" si="11"/>
        <v>-0.26649454962707975</v>
      </c>
      <c r="E73" s="92">
        <f t="shared" si="11"/>
        <v>-0.54139470972174508</v>
      </c>
      <c r="F73" s="92">
        <f t="shared" si="11"/>
        <v>0.18285293498842825</v>
      </c>
      <c r="G73" s="92">
        <f t="shared" si="11"/>
        <v>-0.12644646143289351</v>
      </c>
      <c r="H73" s="92">
        <f t="shared" si="11"/>
        <v>-7.7864293659621775E-2</v>
      </c>
      <c r="I73" s="92">
        <f t="shared" si="11"/>
        <v>-0.54064039408866993</v>
      </c>
      <c r="J73" s="92">
        <f t="shared" si="11"/>
        <v>0.12567972478082345</v>
      </c>
      <c r="K73" s="92">
        <f t="shared" si="11"/>
        <v>-0.3716951788491446</v>
      </c>
      <c r="L73" s="92">
        <f t="shared" si="11"/>
        <v>-0.39414634146341465</v>
      </c>
      <c r="M73" s="92">
        <f t="shared" si="11"/>
        <v>-0.47896879240162826</v>
      </c>
      <c r="N73" s="92">
        <f t="shared" si="11"/>
        <v>-0.10516396532227668</v>
      </c>
      <c r="O73" s="92">
        <f t="shared" si="11"/>
        <v>2.3277295399963149E-2</v>
      </c>
      <c r="P73" s="92">
        <f t="shared" si="11"/>
        <v>-0.45506419400855924</v>
      </c>
      <c r="Q73" s="92">
        <f t="shared" si="11"/>
        <v>-0.33858267716535428</v>
      </c>
      <c r="R73" s="92">
        <f t="shared" si="11"/>
        <v>-0.37767441860465112</v>
      </c>
      <c r="S73" s="93">
        <f t="shared" si="11"/>
        <v>0.10249125874125875</v>
      </c>
      <c r="T73" s="91">
        <f t="shared" si="10"/>
        <v>-5.0999137435307595E-2</v>
      </c>
      <c r="U73" s="94">
        <f t="shared" si="10"/>
        <v>-2.5091009803358988E-2</v>
      </c>
    </row>
    <row r="74" spans="3:21" x14ac:dyDescent="0.25">
      <c r="C74" s="7" t="s">
        <v>27</v>
      </c>
      <c r="D74" s="91">
        <f t="shared" si="11"/>
        <v>-0.2429900419287212</v>
      </c>
      <c r="E74" s="92">
        <f t="shared" si="11"/>
        <v>7.7324332617367375E-2</v>
      </c>
      <c r="F74" s="92">
        <f t="shared" si="11"/>
        <v>0.15787271526095581</v>
      </c>
      <c r="G74" s="92">
        <f t="shared" si="11"/>
        <v>-0.24376460188166948</v>
      </c>
      <c r="H74" s="92">
        <f t="shared" si="11"/>
        <v>-3.0791916037817724E-2</v>
      </c>
      <c r="I74" s="92">
        <f t="shared" si="11"/>
        <v>-0.54015827580400733</v>
      </c>
      <c r="J74" s="92">
        <f t="shared" si="11"/>
        <v>-1.9829815946320828E-2</v>
      </c>
      <c r="K74" s="92">
        <f t="shared" si="11"/>
        <v>-0.2419102667361539</v>
      </c>
      <c r="L74" s="92">
        <f t="shared" si="11"/>
        <v>-0.10376228133237475</v>
      </c>
      <c r="M74" s="92">
        <f t="shared" si="11"/>
        <v>-0.34296028880866425</v>
      </c>
      <c r="N74" s="92">
        <f t="shared" si="11"/>
        <v>0.20504475183075677</v>
      </c>
      <c r="O74" s="92">
        <f t="shared" si="11"/>
        <v>1.1466420209488599</v>
      </c>
      <c r="P74" s="92">
        <f t="shared" si="11"/>
        <v>-0.52023121387283244</v>
      </c>
      <c r="Q74" s="92">
        <f t="shared" si="11"/>
        <v>-0.48020654044750433</v>
      </c>
      <c r="R74" s="92">
        <f t="shared" si="11"/>
        <v>-0.3939110070257611</v>
      </c>
      <c r="S74" s="93">
        <f t="shared" si="11"/>
        <v>-0.26688668866886689</v>
      </c>
      <c r="T74" s="91">
        <f t="shared" si="10"/>
        <v>-5.605304596937899E-2</v>
      </c>
      <c r="U74" s="94">
        <f t="shared" si="10"/>
        <v>-4.0439210811180959E-2</v>
      </c>
    </row>
    <row r="75" spans="3:21" x14ac:dyDescent="0.25">
      <c r="C75" s="7" t="s">
        <v>28</v>
      </c>
      <c r="D75" s="91">
        <f t="shared" si="11"/>
        <v>-0.12242449901213659</v>
      </c>
      <c r="E75" s="92">
        <f t="shared" si="11"/>
        <v>0.60438782731776364</v>
      </c>
      <c r="F75" s="92">
        <f t="shared" si="11"/>
        <v>-1.8369798167729989E-3</v>
      </c>
      <c r="G75" s="92">
        <f t="shared" si="11"/>
        <v>-4.7696381288614309E-2</v>
      </c>
      <c r="H75" s="92">
        <f t="shared" si="11"/>
        <v>-4.9668603223958718E-2</v>
      </c>
      <c r="I75" s="92">
        <f t="shared" si="11"/>
        <v>0.87617990005552482</v>
      </c>
      <c r="J75" s="92">
        <f t="shared" si="11"/>
        <v>-5.4578640430930858E-2</v>
      </c>
      <c r="K75" s="92">
        <f t="shared" si="11"/>
        <v>-0.18446271343094811</v>
      </c>
      <c r="L75" s="92">
        <f t="shared" si="11"/>
        <v>-0.25386533665835409</v>
      </c>
      <c r="M75" s="92">
        <f t="shared" si="11"/>
        <v>-6.0070671378091856E-2</v>
      </c>
      <c r="N75" s="92">
        <f t="shared" si="11"/>
        <v>-3.8985915492957712E-2</v>
      </c>
      <c r="O75" s="92">
        <f t="shared" si="11"/>
        <v>1.067817014446228</v>
      </c>
      <c r="P75" s="92">
        <f t="shared" si="11"/>
        <v>9.2592592592593004E-3</v>
      </c>
      <c r="Q75" s="92">
        <f t="shared" si="11"/>
        <v>0.54961832061068705</v>
      </c>
      <c r="R75" s="92">
        <f t="shared" si="11"/>
        <v>-1.4184397163120588E-2</v>
      </c>
      <c r="S75" s="93">
        <f t="shared" si="11"/>
        <v>-6.4973419964560186E-3</v>
      </c>
      <c r="T75" s="91">
        <f t="shared" si="10"/>
        <v>2.827715638475059E-3</v>
      </c>
      <c r="U75" s="94">
        <f t="shared" si="10"/>
        <v>-6.1586805468034633E-3</v>
      </c>
    </row>
    <row r="76" spans="3:21" x14ac:dyDescent="0.25">
      <c r="C76" s="7" t="s">
        <v>29</v>
      </c>
      <c r="D76" s="91">
        <f t="shared" si="11"/>
        <v>0.10052835505459679</v>
      </c>
      <c r="E76" s="92">
        <f t="shared" si="11"/>
        <v>0.31550387596899232</v>
      </c>
      <c r="F76" s="92">
        <f t="shared" si="11"/>
        <v>0.22700587084148727</v>
      </c>
      <c r="G76" s="92">
        <f t="shared" si="11"/>
        <v>-1.6220125352985781E-2</v>
      </c>
      <c r="H76" s="92">
        <f t="shared" si="11"/>
        <v>4.7634478289047211E-2</v>
      </c>
      <c r="I76" s="92">
        <f t="shared" si="11"/>
        <v>0.451125</v>
      </c>
      <c r="J76" s="92">
        <f t="shared" si="11"/>
        <v>-2.7092347873543088E-2</v>
      </c>
      <c r="K76" s="92">
        <f t="shared" si="11"/>
        <v>-0.41066487469365165</v>
      </c>
      <c r="L76" s="92">
        <f t="shared" si="11"/>
        <v>-5.3095053095053135E-2</v>
      </c>
      <c r="M76" s="92">
        <f t="shared" si="11"/>
        <v>-0.28925619834710747</v>
      </c>
      <c r="N76" s="92">
        <f t="shared" si="11"/>
        <v>-2.3449407902453867E-4</v>
      </c>
      <c r="O76" s="92">
        <f t="shared" si="11"/>
        <v>0.93189493433395865</v>
      </c>
      <c r="P76" s="92">
        <f t="shared" si="11"/>
        <v>-0.356401384083045</v>
      </c>
      <c r="Q76" s="92">
        <f t="shared" si="11"/>
        <v>-0.56498673740053051</v>
      </c>
      <c r="R76" s="92">
        <f t="shared" si="11"/>
        <v>-0.34368191721132901</v>
      </c>
      <c r="S76" s="93">
        <f t="shared" si="11"/>
        <v>0.36142172523961658</v>
      </c>
      <c r="T76" s="91">
        <f t="shared" si="10"/>
        <v>4.3676677671393493E-2</v>
      </c>
      <c r="U76" s="94">
        <f t="shared" si="10"/>
        <v>3.3317567922644287E-2</v>
      </c>
    </row>
    <row r="77" spans="3:21" ht="13.8" thickBot="1" x14ac:dyDescent="0.3">
      <c r="C77" s="7" t="s">
        <v>30</v>
      </c>
      <c r="D77" s="95">
        <f t="shared" si="11"/>
        <v>3.1036712407500611E-2</v>
      </c>
      <c r="E77" s="96">
        <f t="shared" si="11"/>
        <v>0.81412639405204468</v>
      </c>
      <c r="F77" s="96">
        <f t="shared" si="11"/>
        <v>0.18014802122748153</v>
      </c>
      <c r="G77" s="96">
        <f t="shared" si="11"/>
        <v>0.29825068671389321</v>
      </c>
      <c r="H77" s="96">
        <f t="shared" si="11"/>
        <v>1.7339667458432295E-2</v>
      </c>
      <c r="I77" s="96">
        <f t="shared" si="11"/>
        <v>1.1087051618547683</v>
      </c>
      <c r="J77" s="96">
        <f t="shared" si="11"/>
        <v>3.7467785634044848E-2</v>
      </c>
      <c r="K77" s="96">
        <f t="shared" si="11"/>
        <v>-0.34472946755766332</v>
      </c>
      <c r="L77" s="96">
        <f t="shared" si="11"/>
        <v>-0.12073204042611307</v>
      </c>
      <c r="M77" s="96">
        <f t="shared" si="11"/>
        <v>-0.10204081632653061</v>
      </c>
      <c r="N77" s="96">
        <f t="shared" si="11"/>
        <v>0.21278481012658235</v>
      </c>
      <c r="O77" s="96">
        <f t="shared" si="11"/>
        <v>1.8362142249929159</v>
      </c>
      <c r="P77" s="96">
        <f t="shared" si="11"/>
        <v>-0.29392446633825942</v>
      </c>
      <c r="Q77" s="96">
        <f t="shared" si="11"/>
        <v>0.15286624203821653</v>
      </c>
      <c r="R77" s="96">
        <f t="shared" si="11"/>
        <v>-0.1382063882063882</v>
      </c>
      <c r="S77" s="97">
        <f t="shared" si="11"/>
        <v>1.2769320843091334</v>
      </c>
      <c r="T77" s="95">
        <f t="shared" si="10"/>
        <v>0.12641494300123313</v>
      </c>
      <c r="U77" s="98">
        <f t="shared" si="10"/>
        <v>0.12021056600007762</v>
      </c>
    </row>
    <row r="78" spans="3:21" ht="13.8" thickBot="1" x14ac:dyDescent="0.3">
      <c r="C78" s="8" t="s">
        <v>10</v>
      </c>
      <c r="D78" s="99">
        <f t="shared" ref="D78:U78" si="12">+D60/D24</f>
        <v>2.164398345224534E-3</v>
      </c>
      <c r="E78" s="99">
        <f t="shared" si="12"/>
        <v>-6.2063445867287542E-2</v>
      </c>
      <c r="F78" s="99">
        <f t="shared" si="12"/>
        <v>0.18701797607365805</v>
      </c>
      <c r="G78" s="99">
        <f t="shared" si="12"/>
        <v>-4.9856800875896154E-3</v>
      </c>
      <c r="H78" s="99">
        <f t="shared" si="12"/>
        <v>4.0220318762100027E-3</v>
      </c>
      <c r="I78" s="99">
        <f t="shared" si="12"/>
        <v>0.12039784425336078</v>
      </c>
      <c r="J78" s="99">
        <f t="shared" si="12"/>
        <v>0.1009495399490395</v>
      </c>
      <c r="K78" s="99">
        <f t="shared" si="12"/>
        <v>-0.16109641257408464</v>
      </c>
      <c r="L78" s="99">
        <f t="shared" si="12"/>
        <v>-0.1123073158796183</v>
      </c>
      <c r="M78" s="99">
        <f t="shared" si="12"/>
        <v>-0.17381189764041211</v>
      </c>
      <c r="N78" s="99">
        <f t="shared" si="12"/>
        <v>5.4945054945054949E-3</v>
      </c>
      <c r="O78" s="99">
        <f t="shared" si="12"/>
        <v>0.66884562890596944</v>
      </c>
      <c r="P78" s="99">
        <f t="shared" si="12"/>
        <v>-0.25344763324636599</v>
      </c>
      <c r="Q78" s="99">
        <f t="shared" si="12"/>
        <v>-2.0577164366373902E-2</v>
      </c>
      <c r="R78" s="99">
        <f t="shared" si="12"/>
        <v>-0.20917241068612877</v>
      </c>
      <c r="S78" s="99">
        <f t="shared" si="12"/>
        <v>0.15365223419676058</v>
      </c>
      <c r="T78" s="99">
        <f>+T60/T24</f>
        <v>6.2732270790167341E-2</v>
      </c>
      <c r="U78" s="99">
        <f t="shared" si="12"/>
        <v>7.022622844745377E-2</v>
      </c>
    </row>
  </sheetData>
  <mergeCells count="66">
    <mergeCell ref="J1:U3"/>
    <mergeCell ref="J4:U6"/>
    <mergeCell ref="D8:U8"/>
    <mergeCell ref="C9:C11"/>
    <mergeCell ref="D9:G9"/>
    <mergeCell ref="H9:K9"/>
    <mergeCell ref="L9:O9"/>
    <mergeCell ref="P9:S9"/>
    <mergeCell ref="T9:T11"/>
    <mergeCell ref="U9:U11"/>
    <mergeCell ref="P10:Q10"/>
    <mergeCell ref="R10:S10"/>
    <mergeCell ref="D10:E10"/>
    <mergeCell ref="F10:G10"/>
    <mergeCell ref="H10:I10"/>
    <mergeCell ref="J10:K10"/>
    <mergeCell ref="L10:M10"/>
    <mergeCell ref="N10:O10"/>
    <mergeCell ref="P28:Q28"/>
    <mergeCell ref="R28:S28"/>
    <mergeCell ref="C44:U44"/>
    <mergeCell ref="D26:U26"/>
    <mergeCell ref="C27:C29"/>
    <mergeCell ref="D27:G27"/>
    <mergeCell ref="H27:K27"/>
    <mergeCell ref="L27:O27"/>
    <mergeCell ref="P27:S27"/>
    <mergeCell ref="T27:T29"/>
    <mergeCell ref="U27:U29"/>
    <mergeCell ref="C45:C47"/>
    <mergeCell ref="D45:G45"/>
    <mergeCell ref="H45:K45"/>
    <mergeCell ref="L45:O45"/>
    <mergeCell ref="P45:S45"/>
    <mergeCell ref="T45:T47"/>
    <mergeCell ref="U45:U47"/>
    <mergeCell ref="D28:E28"/>
    <mergeCell ref="F28:G28"/>
    <mergeCell ref="H28:I28"/>
    <mergeCell ref="J28:K28"/>
    <mergeCell ref="L28:M28"/>
    <mergeCell ref="N28:O28"/>
    <mergeCell ref="P46:Q46"/>
    <mergeCell ref="R46:S46"/>
    <mergeCell ref="D46:E46"/>
    <mergeCell ref="F46:G46"/>
    <mergeCell ref="H46:I46"/>
    <mergeCell ref="J46:K46"/>
    <mergeCell ref="L46:M46"/>
    <mergeCell ref="N46:O46"/>
    <mergeCell ref="C62:U62"/>
    <mergeCell ref="C63:C65"/>
    <mergeCell ref="D63:G63"/>
    <mergeCell ref="H63:K63"/>
    <mergeCell ref="L63:O63"/>
    <mergeCell ref="P63:S63"/>
    <mergeCell ref="T63:T65"/>
    <mergeCell ref="U63:U65"/>
    <mergeCell ref="P64:Q64"/>
    <mergeCell ref="R64:S64"/>
    <mergeCell ref="D64:E64"/>
    <mergeCell ref="F64:G64"/>
    <mergeCell ref="H64:I64"/>
    <mergeCell ref="J64:K64"/>
    <mergeCell ref="L64:M64"/>
    <mergeCell ref="N64:O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0880-346B-4443-A1A3-31FE86CCEA46}">
  <dimension ref="C1:V78"/>
  <sheetViews>
    <sheetView topLeftCell="B7" workbookViewId="0">
      <selection activeCell="J1" sqref="J1:U3"/>
    </sheetView>
  </sheetViews>
  <sheetFormatPr baseColWidth="10" defaultRowHeight="13.2" x14ac:dyDescent="0.25"/>
  <cols>
    <col min="1" max="2" width="11.5546875" style="50"/>
    <col min="3" max="3" width="13.44140625" style="50" customWidth="1"/>
    <col min="4" max="4" width="9" style="50" bestFit="1" customWidth="1"/>
    <col min="5" max="5" width="8.5546875" style="50" bestFit="1" customWidth="1"/>
    <col min="6" max="7" width="9" style="50" bestFit="1" customWidth="1"/>
    <col min="8" max="8" width="8.5546875" style="50" bestFit="1" customWidth="1"/>
    <col min="9" max="9" width="8.109375" style="50" bestFit="1" customWidth="1"/>
    <col min="10" max="11" width="9" style="50" bestFit="1" customWidth="1"/>
    <col min="12" max="12" width="8.109375" style="50" bestFit="1" customWidth="1"/>
    <col min="13" max="13" width="8.5546875" style="50" bestFit="1" customWidth="1"/>
    <col min="14" max="19" width="8.109375" style="50" bestFit="1" customWidth="1"/>
    <col min="20" max="20" width="14.109375" style="50" bestFit="1" customWidth="1"/>
    <col min="21" max="21" width="12.5546875" style="50" bestFit="1" customWidth="1"/>
    <col min="22" max="16384" width="11.5546875" style="50"/>
  </cols>
  <sheetData>
    <row r="1" spans="3:21" x14ac:dyDescent="0.25">
      <c r="C1" s="11" t="s">
        <v>12</v>
      </c>
      <c r="D1" s="12"/>
      <c r="E1" s="12"/>
      <c r="F1" s="12"/>
      <c r="G1" s="12"/>
      <c r="H1" s="13">
        <f>+(D60+F60+H60+J60)/(+D24+F24+H24+J24)</f>
        <v>-4.4651746056057588E-2</v>
      </c>
      <c r="I1" s="2"/>
      <c r="J1" s="116" t="s">
        <v>34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</row>
    <row r="2" spans="3:21" x14ac:dyDescent="0.25">
      <c r="C2" s="14" t="s">
        <v>13</v>
      </c>
      <c r="D2" s="15"/>
      <c r="E2" s="15"/>
      <c r="F2" s="15"/>
      <c r="G2" s="15"/>
      <c r="H2" s="16">
        <f>+((D60+H60)+2*(F60+J60))/((D24+H24)+2*(F24+J24))</f>
        <v>-4.9029903210132911E-2</v>
      </c>
      <c r="I2" s="2"/>
      <c r="J2" s="119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1"/>
    </row>
    <row r="3" spans="3:21" x14ac:dyDescent="0.25">
      <c r="C3" s="17" t="s">
        <v>14</v>
      </c>
      <c r="D3" s="18"/>
      <c r="E3" s="18"/>
      <c r="F3" s="18"/>
      <c r="G3" s="18"/>
      <c r="H3" s="19">
        <f>+(E60+G60+I60+K60+M60+O60+Q60+S60)/+(E24+G24+I24+K24+M24+O24+Q24+S24)</f>
        <v>0.20983678123373423</v>
      </c>
      <c r="I3" s="2"/>
      <c r="J3" s="119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3:21" x14ac:dyDescent="0.25">
      <c r="C4" s="14" t="s">
        <v>11</v>
      </c>
      <c r="D4" s="15"/>
      <c r="E4" s="15"/>
      <c r="F4" s="15"/>
      <c r="G4" s="15"/>
      <c r="H4" s="16">
        <f>+(L60+M60+N60+O60)/+(L24+M24+N24+O24)</f>
        <v>0.12818794176951542</v>
      </c>
      <c r="I4" s="2"/>
      <c r="J4" s="116" t="s">
        <v>43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3:21" x14ac:dyDescent="0.25">
      <c r="C5" s="14" t="s">
        <v>16</v>
      </c>
      <c r="D5" s="23"/>
      <c r="E5" s="23"/>
      <c r="F5" s="23"/>
      <c r="G5" s="23"/>
      <c r="H5" s="16">
        <f>+(P60+Q60+R60+S60)/(P24+Q24+R24+S24)</f>
        <v>8.968400868210448E-2</v>
      </c>
      <c r="I5" s="2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</row>
    <row r="6" spans="3:21" x14ac:dyDescent="0.25">
      <c r="C6" s="20" t="s">
        <v>15</v>
      </c>
      <c r="D6" s="21"/>
      <c r="E6" s="21"/>
      <c r="F6" s="21"/>
      <c r="G6" s="21"/>
      <c r="H6" s="22">
        <f>+U60/U24</f>
        <v>4.029498016384303E-2</v>
      </c>
      <c r="I6" s="2"/>
      <c r="J6" s="122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4"/>
    </row>
    <row r="7" spans="3:21" ht="13.8" thickBo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3:21" ht="13.8" thickBot="1" x14ac:dyDescent="0.3">
      <c r="C8" s="3">
        <v>2022</v>
      </c>
      <c r="D8" s="100" t="s">
        <v>39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3:21" ht="13.8" thickBot="1" x14ac:dyDescent="0.3">
      <c r="C9" s="103" t="s">
        <v>17</v>
      </c>
      <c r="D9" s="105" t="s">
        <v>0</v>
      </c>
      <c r="E9" s="106"/>
      <c r="F9" s="106"/>
      <c r="G9" s="107"/>
      <c r="H9" s="108" t="s">
        <v>1</v>
      </c>
      <c r="I9" s="109"/>
      <c r="J9" s="109"/>
      <c r="K9" s="110"/>
      <c r="L9" s="108" t="s">
        <v>2</v>
      </c>
      <c r="M9" s="109"/>
      <c r="N9" s="109"/>
      <c r="O9" s="110"/>
      <c r="P9" s="108" t="s">
        <v>3</v>
      </c>
      <c r="Q9" s="109"/>
      <c r="R9" s="109"/>
      <c r="S9" s="110"/>
      <c r="T9" s="111" t="s">
        <v>4</v>
      </c>
      <c r="U9" s="111" t="s">
        <v>5</v>
      </c>
    </row>
    <row r="10" spans="3:21" ht="13.8" thickBot="1" x14ac:dyDescent="0.3">
      <c r="C10" s="103"/>
      <c r="D10" s="113" t="s">
        <v>6</v>
      </c>
      <c r="E10" s="114"/>
      <c r="F10" s="113" t="s">
        <v>7</v>
      </c>
      <c r="G10" s="114"/>
      <c r="H10" s="113" t="s">
        <v>6</v>
      </c>
      <c r="I10" s="114"/>
      <c r="J10" s="113" t="s">
        <v>7</v>
      </c>
      <c r="K10" s="114"/>
      <c r="L10" s="113" t="s">
        <v>6</v>
      </c>
      <c r="M10" s="114"/>
      <c r="N10" s="113" t="s">
        <v>7</v>
      </c>
      <c r="O10" s="114"/>
      <c r="P10" s="113" t="s">
        <v>6</v>
      </c>
      <c r="Q10" s="114"/>
      <c r="R10" s="113" t="s">
        <v>7</v>
      </c>
      <c r="S10" s="114"/>
      <c r="T10" s="112"/>
      <c r="U10" s="112"/>
    </row>
    <row r="11" spans="3:21" ht="13.8" thickBot="1" x14ac:dyDescent="0.3">
      <c r="C11" s="104"/>
      <c r="D11" s="4" t="s">
        <v>8</v>
      </c>
      <c r="E11" s="4" t="s">
        <v>9</v>
      </c>
      <c r="F11" s="4" t="s">
        <v>8</v>
      </c>
      <c r="G11" s="5" t="s">
        <v>9</v>
      </c>
      <c r="H11" s="4" t="s">
        <v>8</v>
      </c>
      <c r="I11" s="4" t="s">
        <v>9</v>
      </c>
      <c r="J11" s="4" t="s">
        <v>8</v>
      </c>
      <c r="K11" s="4" t="s">
        <v>9</v>
      </c>
      <c r="L11" s="4" t="s">
        <v>8</v>
      </c>
      <c r="M11" s="4" t="s">
        <v>9</v>
      </c>
      <c r="N11" s="4" t="s">
        <v>8</v>
      </c>
      <c r="O11" s="4" t="s">
        <v>9</v>
      </c>
      <c r="P11" s="4" t="s">
        <v>8</v>
      </c>
      <c r="Q11" s="4" t="s">
        <v>9</v>
      </c>
      <c r="R11" s="4" t="s">
        <v>8</v>
      </c>
      <c r="S11" s="4" t="s">
        <v>9</v>
      </c>
      <c r="T11" s="112"/>
      <c r="U11" s="112"/>
    </row>
    <row r="12" spans="3:21" x14ac:dyDescent="0.25">
      <c r="C12" s="6" t="s">
        <v>18</v>
      </c>
      <c r="D12" s="26">
        <v>14751</v>
      </c>
      <c r="E12" s="27">
        <v>4294</v>
      </c>
      <c r="F12" s="27">
        <v>54005</v>
      </c>
      <c r="G12" s="27">
        <v>7732</v>
      </c>
      <c r="H12" s="27">
        <v>12799</v>
      </c>
      <c r="I12" s="27">
        <v>2028</v>
      </c>
      <c r="J12" s="27">
        <v>47475</v>
      </c>
      <c r="K12" s="27">
        <v>20296</v>
      </c>
      <c r="L12" s="27">
        <v>3246</v>
      </c>
      <c r="M12" s="27">
        <v>173</v>
      </c>
      <c r="N12" s="27">
        <v>6650</v>
      </c>
      <c r="O12" s="27">
        <v>4061</v>
      </c>
      <c r="P12" s="27">
        <v>874</v>
      </c>
      <c r="Q12" s="27">
        <v>886</v>
      </c>
      <c r="R12" s="27">
        <v>1509</v>
      </c>
      <c r="S12" s="44">
        <v>2677</v>
      </c>
      <c r="T12" s="26">
        <f>SUM(D12:S12)</f>
        <v>183456</v>
      </c>
      <c r="U12" s="28">
        <f>D12+E12+H12+I12+L12+M12+P12+Q12+(2*(F12+G12+J12+K12+N12+O12+R12+S12))</f>
        <v>327861</v>
      </c>
    </row>
    <row r="13" spans="3:21" x14ac:dyDescent="0.25">
      <c r="C13" s="7" t="s">
        <v>19</v>
      </c>
      <c r="D13" s="29">
        <v>16235</v>
      </c>
      <c r="E13" s="25">
        <v>3247</v>
      </c>
      <c r="F13" s="25">
        <v>56899</v>
      </c>
      <c r="G13" s="25">
        <v>14761</v>
      </c>
      <c r="H13" s="25">
        <v>10875</v>
      </c>
      <c r="I13" s="25">
        <v>2874</v>
      </c>
      <c r="J13" s="25">
        <v>46529</v>
      </c>
      <c r="K13" s="25">
        <v>15927</v>
      </c>
      <c r="L13" s="25">
        <v>2628</v>
      </c>
      <c r="M13" s="25">
        <v>151</v>
      </c>
      <c r="N13" s="25">
        <v>5046</v>
      </c>
      <c r="O13" s="25">
        <v>3560</v>
      </c>
      <c r="P13" s="25">
        <v>453</v>
      </c>
      <c r="Q13" s="25">
        <v>474</v>
      </c>
      <c r="R13" s="25">
        <v>1016</v>
      </c>
      <c r="S13" s="45">
        <v>4826</v>
      </c>
      <c r="T13" s="29">
        <f t="shared" ref="T13:T16" si="0">SUM(D13:S13)</f>
        <v>185501</v>
      </c>
      <c r="U13" s="30">
        <f t="shared" ref="U13:U23" si="1">D13+E13+H13+I13+L13+M13+P13+Q13+(2*(F13+G13+J13+K13+N13+O13+R13+S13))</f>
        <v>334065</v>
      </c>
    </row>
    <row r="14" spans="3:21" x14ac:dyDescent="0.25">
      <c r="C14" s="10" t="s">
        <v>20</v>
      </c>
      <c r="D14" s="29">
        <v>13395</v>
      </c>
      <c r="E14" s="25">
        <v>3428</v>
      </c>
      <c r="F14" s="25">
        <v>50487</v>
      </c>
      <c r="G14" s="25">
        <v>18648</v>
      </c>
      <c r="H14" s="25">
        <v>12176</v>
      </c>
      <c r="I14" s="25">
        <v>3260</v>
      </c>
      <c r="J14" s="25">
        <v>58483</v>
      </c>
      <c r="K14" s="25">
        <v>21777</v>
      </c>
      <c r="L14" s="25">
        <v>3371</v>
      </c>
      <c r="M14" s="25">
        <v>244</v>
      </c>
      <c r="N14" s="25">
        <v>8088</v>
      </c>
      <c r="O14" s="25">
        <v>5496</v>
      </c>
      <c r="P14" s="25">
        <v>613</v>
      </c>
      <c r="Q14" s="25">
        <v>571</v>
      </c>
      <c r="R14" s="25">
        <v>2713</v>
      </c>
      <c r="S14" s="45">
        <v>6317</v>
      </c>
      <c r="T14" s="29">
        <f t="shared" si="0"/>
        <v>209067</v>
      </c>
      <c r="U14" s="30">
        <f t="shared" si="1"/>
        <v>381076</v>
      </c>
    </row>
    <row r="15" spans="3:21" x14ac:dyDescent="0.25">
      <c r="C15" s="10" t="s">
        <v>21</v>
      </c>
      <c r="D15" s="29">
        <v>13030</v>
      </c>
      <c r="E15" s="25">
        <v>3460</v>
      </c>
      <c r="F15" s="25">
        <v>46846</v>
      </c>
      <c r="G15" s="25">
        <v>21173</v>
      </c>
      <c r="H15" s="25">
        <v>11575</v>
      </c>
      <c r="I15" s="25">
        <v>3028</v>
      </c>
      <c r="J15" s="25">
        <v>55187</v>
      </c>
      <c r="K15" s="25">
        <v>22267</v>
      </c>
      <c r="L15" s="25">
        <v>3449</v>
      </c>
      <c r="M15" s="25">
        <v>289</v>
      </c>
      <c r="N15" s="25">
        <v>6947</v>
      </c>
      <c r="O15" s="25">
        <v>3861</v>
      </c>
      <c r="P15" s="25">
        <v>518</v>
      </c>
      <c r="Q15" s="25">
        <v>565</v>
      </c>
      <c r="R15" s="25">
        <v>1161</v>
      </c>
      <c r="S15" s="45">
        <v>5007</v>
      </c>
      <c r="T15" s="29">
        <f t="shared" si="0"/>
        <v>198363</v>
      </c>
      <c r="U15" s="30">
        <f t="shared" si="1"/>
        <v>360812</v>
      </c>
    </row>
    <row r="16" spans="3:21" x14ac:dyDescent="0.25">
      <c r="C16" s="10" t="s">
        <v>22</v>
      </c>
      <c r="D16" s="29">
        <v>13731</v>
      </c>
      <c r="E16" s="25">
        <v>2824</v>
      </c>
      <c r="F16" s="25">
        <v>47711</v>
      </c>
      <c r="G16" s="25">
        <v>15621</v>
      </c>
      <c r="H16" s="25">
        <v>14609</v>
      </c>
      <c r="I16" s="25">
        <v>5922</v>
      </c>
      <c r="J16" s="25">
        <v>54779</v>
      </c>
      <c r="K16" s="25">
        <v>21350</v>
      </c>
      <c r="L16" s="25">
        <v>3734</v>
      </c>
      <c r="M16" s="25">
        <v>304</v>
      </c>
      <c r="N16" s="25">
        <v>8238</v>
      </c>
      <c r="O16" s="25">
        <v>5084</v>
      </c>
      <c r="P16" s="25">
        <v>381</v>
      </c>
      <c r="Q16" s="25">
        <v>279</v>
      </c>
      <c r="R16" s="25">
        <v>1502</v>
      </c>
      <c r="S16" s="45">
        <v>3270</v>
      </c>
      <c r="T16" s="29">
        <f t="shared" si="0"/>
        <v>199339</v>
      </c>
      <c r="U16" s="30">
        <f t="shared" si="1"/>
        <v>356894</v>
      </c>
    </row>
    <row r="17" spans="3:22" x14ac:dyDescent="0.25">
      <c r="C17" s="7" t="s">
        <v>23</v>
      </c>
      <c r="D17" s="29">
        <v>12511</v>
      </c>
      <c r="E17" s="25">
        <v>3328</v>
      </c>
      <c r="F17" s="25">
        <v>43921</v>
      </c>
      <c r="G17" s="25">
        <v>16376</v>
      </c>
      <c r="H17" s="25">
        <v>14167</v>
      </c>
      <c r="I17" s="25">
        <v>7631</v>
      </c>
      <c r="J17" s="25">
        <v>51697</v>
      </c>
      <c r="K17" s="25">
        <v>21584</v>
      </c>
      <c r="L17" s="25">
        <v>3103</v>
      </c>
      <c r="M17" s="25">
        <v>461</v>
      </c>
      <c r="N17" s="25">
        <v>7522</v>
      </c>
      <c r="O17" s="25">
        <v>3577</v>
      </c>
      <c r="P17" s="25">
        <v>638</v>
      </c>
      <c r="Q17" s="25">
        <v>301</v>
      </c>
      <c r="R17" s="25">
        <v>1577</v>
      </c>
      <c r="S17" s="45">
        <v>1721</v>
      </c>
      <c r="T17" s="29">
        <f t="shared" ref="T17:T23" si="2">SUM(D17:S17)</f>
        <v>190115</v>
      </c>
      <c r="U17" s="30">
        <f t="shared" si="1"/>
        <v>338090</v>
      </c>
    </row>
    <row r="18" spans="3:22" x14ac:dyDescent="0.25">
      <c r="C18" s="10" t="s">
        <v>25</v>
      </c>
      <c r="D18" s="29">
        <v>13280</v>
      </c>
      <c r="E18" s="25">
        <v>3646</v>
      </c>
      <c r="F18" s="25">
        <v>46936</v>
      </c>
      <c r="G18" s="25">
        <v>19598</v>
      </c>
      <c r="H18" s="25">
        <v>13640</v>
      </c>
      <c r="I18" s="25">
        <v>4831</v>
      </c>
      <c r="J18" s="25">
        <v>47587</v>
      </c>
      <c r="K18" s="25">
        <v>19018</v>
      </c>
      <c r="L18" s="25">
        <v>3254</v>
      </c>
      <c r="M18" s="25">
        <v>772</v>
      </c>
      <c r="N18" s="25">
        <v>6800</v>
      </c>
      <c r="O18" s="25">
        <v>4764</v>
      </c>
      <c r="P18" s="25">
        <v>731</v>
      </c>
      <c r="Q18" s="25">
        <v>988</v>
      </c>
      <c r="R18" s="25">
        <v>1848</v>
      </c>
      <c r="S18" s="45">
        <v>4313</v>
      </c>
      <c r="T18" s="29">
        <f t="shared" si="2"/>
        <v>192006</v>
      </c>
      <c r="U18" s="30">
        <f t="shared" si="1"/>
        <v>342870</v>
      </c>
    </row>
    <row r="19" spans="3:22" x14ac:dyDescent="0.25">
      <c r="C19" s="7" t="s">
        <v>26</v>
      </c>
      <c r="D19" s="29">
        <v>12096</v>
      </c>
      <c r="E19" s="25">
        <v>4036</v>
      </c>
      <c r="F19" s="25">
        <v>45525</v>
      </c>
      <c r="G19" s="25">
        <v>19789</v>
      </c>
      <c r="H19" s="25">
        <v>13075</v>
      </c>
      <c r="I19" s="25">
        <v>4090</v>
      </c>
      <c r="J19" s="25">
        <v>47932</v>
      </c>
      <c r="K19" s="25">
        <v>19968</v>
      </c>
      <c r="L19" s="25">
        <v>2952</v>
      </c>
      <c r="M19" s="25">
        <v>122</v>
      </c>
      <c r="N19" s="25">
        <v>7907</v>
      </c>
      <c r="O19" s="25">
        <v>3904</v>
      </c>
      <c r="P19" s="25">
        <v>471</v>
      </c>
      <c r="Q19" s="25">
        <v>548</v>
      </c>
      <c r="R19" s="25">
        <v>1465</v>
      </c>
      <c r="S19" s="45">
        <v>3956</v>
      </c>
      <c r="T19" s="29">
        <f t="shared" si="2"/>
        <v>187836</v>
      </c>
      <c r="U19" s="30">
        <f t="shared" si="1"/>
        <v>338282</v>
      </c>
    </row>
    <row r="20" spans="3:22" x14ac:dyDescent="0.25">
      <c r="C20" s="10" t="s">
        <v>27</v>
      </c>
      <c r="D20" s="29">
        <v>12041</v>
      </c>
      <c r="E20" s="25">
        <v>5211</v>
      </c>
      <c r="F20" s="25">
        <v>45463</v>
      </c>
      <c r="G20" s="25">
        <v>19307</v>
      </c>
      <c r="H20" s="25">
        <v>13277</v>
      </c>
      <c r="I20" s="25">
        <v>2873</v>
      </c>
      <c r="J20" s="25">
        <v>46886</v>
      </c>
      <c r="K20" s="25">
        <v>20340</v>
      </c>
      <c r="L20" s="25">
        <v>3540</v>
      </c>
      <c r="M20" s="25">
        <v>315</v>
      </c>
      <c r="N20" s="25">
        <v>7839</v>
      </c>
      <c r="O20" s="25">
        <v>3423</v>
      </c>
      <c r="P20" s="25">
        <v>459</v>
      </c>
      <c r="Q20" s="25">
        <v>810</v>
      </c>
      <c r="R20" s="25">
        <v>1688</v>
      </c>
      <c r="S20" s="45">
        <v>2338</v>
      </c>
      <c r="T20" s="29">
        <f t="shared" si="2"/>
        <v>185810</v>
      </c>
      <c r="U20" s="30">
        <f t="shared" si="1"/>
        <v>333094</v>
      </c>
    </row>
    <row r="21" spans="3:22" x14ac:dyDescent="0.25">
      <c r="C21" s="7" t="s">
        <v>28</v>
      </c>
      <c r="D21" s="29">
        <v>10134</v>
      </c>
      <c r="E21" s="25">
        <v>5086</v>
      </c>
      <c r="F21" s="25">
        <v>34765</v>
      </c>
      <c r="G21" s="25">
        <v>24210</v>
      </c>
      <c r="H21" s="25">
        <v>11158</v>
      </c>
      <c r="I21" s="25">
        <v>2297</v>
      </c>
      <c r="J21" s="25">
        <v>39453</v>
      </c>
      <c r="K21" s="25">
        <v>17995</v>
      </c>
      <c r="L21" s="25">
        <v>3079</v>
      </c>
      <c r="M21" s="25">
        <v>242</v>
      </c>
      <c r="N21" s="25">
        <v>7158</v>
      </c>
      <c r="O21" s="25">
        <v>4200</v>
      </c>
      <c r="P21" s="25">
        <v>505</v>
      </c>
      <c r="Q21" s="25">
        <v>662</v>
      </c>
      <c r="R21" s="25">
        <v>1336</v>
      </c>
      <c r="S21" s="45">
        <v>1883</v>
      </c>
      <c r="T21" s="29">
        <f t="shared" si="2"/>
        <v>164163</v>
      </c>
      <c r="U21" s="30">
        <f t="shared" si="1"/>
        <v>295163</v>
      </c>
    </row>
    <row r="22" spans="3:22" x14ac:dyDescent="0.25">
      <c r="C22" s="10" t="s">
        <v>29</v>
      </c>
      <c r="D22" s="29">
        <v>12609</v>
      </c>
      <c r="E22" s="25">
        <v>6011</v>
      </c>
      <c r="F22" s="25">
        <v>41829</v>
      </c>
      <c r="G22" s="25">
        <v>27092</v>
      </c>
      <c r="H22" s="25">
        <v>11771</v>
      </c>
      <c r="I22" s="25">
        <v>2538</v>
      </c>
      <c r="J22" s="25">
        <v>44222</v>
      </c>
      <c r="K22" s="25">
        <v>14703</v>
      </c>
      <c r="L22" s="25">
        <v>4124</v>
      </c>
      <c r="M22" s="25">
        <v>804</v>
      </c>
      <c r="N22" s="25">
        <v>8539</v>
      </c>
      <c r="O22" s="25">
        <v>2589</v>
      </c>
      <c r="P22" s="25">
        <v>444</v>
      </c>
      <c r="Q22" s="25">
        <v>1324</v>
      </c>
      <c r="R22" s="25">
        <v>1785</v>
      </c>
      <c r="S22" s="45">
        <v>3086</v>
      </c>
      <c r="T22" s="29">
        <f t="shared" si="2"/>
        <v>183470</v>
      </c>
      <c r="U22" s="30">
        <f t="shared" si="1"/>
        <v>327315</v>
      </c>
    </row>
    <row r="23" spans="3:22" ht="13.8" thickBot="1" x14ac:dyDescent="0.3">
      <c r="C23" s="7" t="s">
        <v>30</v>
      </c>
      <c r="D23" s="31">
        <v>12721</v>
      </c>
      <c r="E23" s="32">
        <v>4526</v>
      </c>
      <c r="F23" s="32">
        <v>40038</v>
      </c>
      <c r="G23" s="32">
        <v>21080</v>
      </c>
      <c r="H23" s="32">
        <v>13463</v>
      </c>
      <c r="I23" s="32">
        <v>3536</v>
      </c>
      <c r="J23" s="32">
        <v>58722</v>
      </c>
      <c r="K23" s="32">
        <v>19677</v>
      </c>
      <c r="L23" s="32">
        <v>3567</v>
      </c>
      <c r="M23" s="32">
        <v>552</v>
      </c>
      <c r="N23" s="32">
        <v>8024</v>
      </c>
      <c r="O23" s="32">
        <v>2771</v>
      </c>
      <c r="P23" s="32">
        <v>607</v>
      </c>
      <c r="Q23" s="32">
        <v>676</v>
      </c>
      <c r="R23" s="32">
        <v>1683</v>
      </c>
      <c r="S23" s="46">
        <v>1642</v>
      </c>
      <c r="T23" s="31">
        <f t="shared" si="2"/>
        <v>193285</v>
      </c>
      <c r="U23" s="33">
        <f t="shared" si="1"/>
        <v>346922</v>
      </c>
    </row>
    <row r="24" spans="3:22" ht="13.8" thickBot="1" x14ac:dyDescent="0.3">
      <c r="C24" s="8" t="s">
        <v>10</v>
      </c>
      <c r="D24" s="24">
        <f>SUM(D12:D23)</f>
        <v>156534</v>
      </c>
      <c r="E24" s="24">
        <f t="shared" ref="E24:U24" si="3">SUM(E12:E23)</f>
        <v>49097</v>
      </c>
      <c r="F24" s="24">
        <f t="shared" si="3"/>
        <v>554425</v>
      </c>
      <c r="G24" s="24">
        <f t="shared" si="3"/>
        <v>225387</v>
      </c>
      <c r="H24" s="24">
        <f t="shared" si="3"/>
        <v>152585</v>
      </c>
      <c r="I24" s="24">
        <f t="shared" si="3"/>
        <v>44908</v>
      </c>
      <c r="J24" s="24">
        <f t="shared" si="3"/>
        <v>598952</v>
      </c>
      <c r="K24" s="24">
        <f t="shared" si="3"/>
        <v>234902</v>
      </c>
      <c r="L24" s="24">
        <f t="shared" si="3"/>
        <v>40047</v>
      </c>
      <c r="M24" s="24">
        <f t="shared" si="3"/>
        <v>4429</v>
      </c>
      <c r="N24" s="24">
        <f t="shared" si="3"/>
        <v>88758</v>
      </c>
      <c r="O24" s="24">
        <f t="shared" si="3"/>
        <v>47290</v>
      </c>
      <c r="P24" s="24">
        <f t="shared" si="3"/>
        <v>6694</v>
      </c>
      <c r="Q24" s="24">
        <f t="shared" si="3"/>
        <v>8084</v>
      </c>
      <c r="R24" s="24">
        <f t="shared" si="3"/>
        <v>19283</v>
      </c>
      <c r="S24" s="24">
        <f t="shared" si="3"/>
        <v>41036</v>
      </c>
      <c r="T24" s="24">
        <f t="shared" si="3"/>
        <v>2272411</v>
      </c>
      <c r="U24" s="24">
        <f t="shared" si="3"/>
        <v>4082444</v>
      </c>
      <c r="V24" s="51"/>
    </row>
    <row r="25" spans="3:22" ht="13.8" thickBot="1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3:22" ht="13.8" thickBot="1" x14ac:dyDescent="0.3">
      <c r="C26" s="3">
        <v>2023</v>
      </c>
      <c r="D26" s="100" t="s">
        <v>44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3:22" ht="13.8" thickBot="1" x14ac:dyDescent="0.3">
      <c r="C27" s="103" t="s">
        <v>17</v>
      </c>
      <c r="D27" s="105" t="s">
        <v>0</v>
      </c>
      <c r="E27" s="106"/>
      <c r="F27" s="106"/>
      <c r="G27" s="107"/>
      <c r="H27" s="108" t="s">
        <v>1</v>
      </c>
      <c r="I27" s="109"/>
      <c r="J27" s="109"/>
      <c r="K27" s="110"/>
      <c r="L27" s="108" t="s">
        <v>2</v>
      </c>
      <c r="M27" s="109"/>
      <c r="N27" s="109"/>
      <c r="O27" s="110"/>
      <c r="P27" s="108" t="s">
        <v>3</v>
      </c>
      <c r="Q27" s="109"/>
      <c r="R27" s="109"/>
      <c r="S27" s="110"/>
      <c r="T27" s="111" t="s">
        <v>4</v>
      </c>
      <c r="U27" s="111" t="s">
        <v>5</v>
      </c>
    </row>
    <row r="28" spans="3:22" ht="13.8" thickBot="1" x14ac:dyDescent="0.3">
      <c r="C28" s="103"/>
      <c r="D28" s="113" t="s">
        <v>6</v>
      </c>
      <c r="E28" s="114"/>
      <c r="F28" s="113" t="s">
        <v>7</v>
      </c>
      <c r="G28" s="114"/>
      <c r="H28" s="113" t="s">
        <v>6</v>
      </c>
      <c r="I28" s="114"/>
      <c r="J28" s="113" t="s">
        <v>7</v>
      </c>
      <c r="K28" s="114"/>
      <c r="L28" s="113" t="s">
        <v>6</v>
      </c>
      <c r="M28" s="114"/>
      <c r="N28" s="113" t="s">
        <v>7</v>
      </c>
      <c r="O28" s="114"/>
      <c r="P28" s="113" t="s">
        <v>6</v>
      </c>
      <c r="Q28" s="114"/>
      <c r="R28" s="113" t="s">
        <v>7</v>
      </c>
      <c r="S28" s="114"/>
      <c r="T28" s="112"/>
      <c r="U28" s="112"/>
    </row>
    <row r="29" spans="3:22" ht="13.8" thickBot="1" x14ac:dyDescent="0.3">
      <c r="C29" s="104"/>
      <c r="D29" s="4" t="s">
        <v>8</v>
      </c>
      <c r="E29" s="4" t="s">
        <v>9</v>
      </c>
      <c r="F29" s="4" t="s">
        <v>8</v>
      </c>
      <c r="G29" s="5" t="s">
        <v>9</v>
      </c>
      <c r="H29" s="4" t="s">
        <v>8</v>
      </c>
      <c r="I29" s="4" t="s">
        <v>9</v>
      </c>
      <c r="J29" s="4" t="s">
        <v>8</v>
      </c>
      <c r="K29" s="4" t="s">
        <v>9</v>
      </c>
      <c r="L29" s="4" t="s">
        <v>8</v>
      </c>
      <c r="M29" s="4" t="s">
        <v>9</v>
      </c>
      <c r="N29" s="4" t="s">
        <v>8</v>
      </c>
      <c r="O29" s="4" t="s">
        <v>9</v>
      </c>
      <c r="P29" s="4" t="s">
        <v>8</v>
      </c>
      <c r="Q29" s="4" t="s">
        <v>9</v>
      </c>
      <c r="R29" s="4" t="s">
        <v>8</v>
      </c>
      <c r="S29" s="4" t="s">
        <v>9</v>
      </c>
      <c r="T29" s="112"/>
      <c r="U29" s="112"/>
    </row>
    <row r="30" spans="3:22" x14ac:dyDescent="0.25">
      <c r="C30" s="6" t="s">
        <v>18</v>
      </c>
      <c r="D30" s="26">
        <v>10907</v>
      </c>
      <c r="E30" s="27">
        <v>4915</v>
      </c>
      <c r="F30" s="27">
        <v>34904</v>
      </c>
      <c r="G30" s="27">
        <v>18745</v>
      </c>
      <c r="H30" s="27">
        <v>9070</v>
      </c>
      <c r="I30" s="27">
        <v>3401</v>
      </c>
      <c r="J30" s="27">
        <v>41017</v>
      </c>
      <c r="K30" s="27">
        <v>19731</v>
      </c>
      <c r="L30" s="27">
        <v>2778</v>
      </c>
      <c r="M30" s="27">
        <v>532</v>
      </c>
      <c r="N30" s="27">
        <v>7090</v>
      </c>
      <c r="O30" s="27">
        <v>6866</v>
      </c>
      <c r="P30" s="27">
        <v>600</v>
      </c>
      <c r="Q30" s="27">
        <v>236</v>
      </c>
      <c r="R30" s="27">
        <v>1552</v>
      </c>
      <c r="S30" s="44">
        <v>2401</v>
      </c>
      <c r="T30" s="26">
        <f>SUM(D30:S30)</f>
        <v>164745</v>
      </c>
      <c r="U30" s="28">
        <f>D30+E30+H30+I30+L30+M30+P30+Q30+(2*(F30+G30+J30+K30+N30+O30+R30+S30))</f>
        <v>297051</v>
      </c>
      <c r="V30" s="51"/>
    </row>
    <row r="31" spans="3:22" x14ac:dyDescent="0.25">
      <c r="C31" s="7" t="s">
        <v>19</v>
      </c>
      <c r="D31" s="29">
        <v>12876</v>
      </c>
      <c r="E31" s="25">
        <v>3813</v>
      </c>
      <c r="F31" s="25">
        <v>35249</v>
      </c>
      <c r="G31" s="25">
        <v>20751</v>
      </c>
      <c r="H31" s="25">
        <v>11155</v>
      </c>
      <c r="I31" s="25">
        <v>5821</v>
      </c>
      <c r="J31" s="25">
        <v>50680</v>
      </c>
      <c r="K31" s="25">
        <v>22656</v>
      </c>
      <c r="L31" s="25">
        <v>3974</v>
      </c>
      <c r="M31" s="25">
        <v>390</v>
      </c>
      <c r="N31" s="25">
        <v>7790</v>
      </c>
      <c r="O31" s="25">
        <v>3624</v>
      </c>
      <c r="P31" s="25">
        <v>1011</v>
      </c>
      <c r="Q31" s="25">
        <v>182</v>
      </c>
      <c r="R31" s="25">
        <v>2039</v>
      </c>
      <c r="S31" s="45">
        <v>2007</v>
      </c>
      <c r="T31" s="29">
        <f t="shared" ref="T31:T34" si="4">SUM(D31:S31)</f>
        <v>184018</v>
      </c>
      <c r="U31" s="30">
        <f t="shared" ref="U31:U41" si="5">D31+E31+H31+I31+L31+M31+P31+Q31+(2*(F31+G31+J31+K31+N31+O31+R31+S31))</f>
        <v>328814</v>
      </c>
      <c r="V31" s="51"/>
    </row>
    <row r="32" spans="3:22" x14ac:dyDescent="0.25">
      <c r="C32" s="7" t="s">
        <v>20</v>
      </c>
      <c r="D32" s="29">
        <v>11971</v>
      </c>
      <c r="E32" s="25">
        <v>2885</v>
      </c>
      <c r="F32" s="25">
        <v>33394</v>
      </c>
      <c r="G32" s="25">
        <v>28656</v>
      </c>
      <c r="H32" s="25">
        <v>10873</v>
      </c>
      <c r="I32" s="25">
        <v>7489</v>
      </c>
      <c r="J32" s="25">
        <v>53139</v>
      </c>
      <c r="K32" s="25">
        <v>16332</v>
      </c>
      <c r="L32" s="25">
        <v>4148</v>
      </c>
      <c r="M32" s="25">
        <v>400</v>
      </c>
      <c r="N32" s="25">
        <v>8787</v>
      </c>
      <c r="O32" s="25">
        <v>2644</v>
      </c>
      <c r="P32" s="25">
        <v>474</v>
      </c>
      <c r="Q32" s="25">
        <v>167</v>
      </c>
      <c r="R32" s="25">
        <v>1519</v>
      </c>
      <c r="S32" s="45">
        <v>2460</v>
      </c>
      <c r="T32" s="29">
        <f t="shared" si="4"/>
        <v>185338</v>
      </c>
      <c r="U32" s="30">
        <f t="shared" si="5"/>
        <v>332269</v>
      </c>
      <c r="V32" s="51"/>
    </row>
    <row r="33" spans="3:22" x14ac:dyDescent="0.25">
      <c r="C33" s="7" t="s">
        <v>21</v>
      </c>
      <c r="D33" s="29">
        <v>13016</v>
      </c>
      <c r="E33" s="25">
        <v>2619</v>
      </c>
      <c r="F33" s="25">
        <v>36012</v>
      </c>
      <c r="G33" s="25">
        <v>20569</v>
      </c>
      <c r="H33" s="25">
        <v>11581</v>
      </c>
      <c r="I33" s="25">
        <v>4117</v>
      </c>
      <c r="J33" s="25">
        <v>47812</v>
      </c>
      <c r="K33" s="25">
        <v>13422</v>
      </c>
      <c r="L33" s="25">
        <v>3114</v>
      </c>
      <c r="M33" s="25">
        <v>273</v>
      </c>
      <c r="N33" s="25">
        <v>7760</v>
      </c>
      <c r="O33" s="25">
        <v>5390</v>
      </c>
      <c r="P33" s="25">
        <v>817</v>
      </c>
      <c r="Q33" s="25">
        <v>228</v>
      </c>
      <c r="R33" s="25">
        <v>2462</v>
      </c>
      <c r="S33" s="45">
        <v>2743</v>
      </c>
      <c r="T33" s="29">
        <f t="shared" si="4"/>
        <v>171935</v>
      </c>
      <c r="U33" s="30">
        <f t="shared" si="5"/>
        <v>308105</v>
      </c>
      <c r="V33" s="51"/>
    </row>
    <row r="34" spans="3:22" x14ac:dyDescent="0.25">
      <c r="C34" s="7" t="s">
        <v>22</v>
      </c>
      <c r="D34" s="29">
        <v>15026</v>
      </c>
      <c r="E34" s="25">
        <v>4236</v>
      </c>
      <c r="F34" s="25">
        <v>42673</v>
      </c>
      <c r="G34" s="25">
        <v>21421</v>
      </c>
      <c r="H34" s="25">
        <v>12128</v>
      </c>
      <c r="I34" s="25">
        <v>4168</v>
      </c>
      <c r="J34" s="25">
        <v>51979</v>
      </c>
      <c r="K34" s="25">
        <v>18006</v>
      </c>
      <c r="L34" s="25">
        <v>3751</v>
      </c>
      <c r="M34" s="25">
        <v>593</v>
      </c>
      <c r="N34" s="25">
        <v>8133</v>
      </c>
      <c r="O34" s="25">
        <v>4712</v>
      </c>
      <c r="P34" s="25">
        <v>944</v>
      </c>
      <c r="Q34" s="25">
        <v>424</v>
      </c>
      <c r="R34" s="25">
        <v>2114</v>
      </c>
      <c r="S34" s="45">
        <v>4330</v>
      </c>
      <c r="T34" s="29">
        <f t="shared" si="4"/>
        <v>194638</v>
      </c>
      <c r="U34" s="30">
        <f t="shared" si="5"/>
        <v>348006</v>
      </c>
      <c r="V34" s="51"/>
    </row>
    <row r="35" spans="3:22" x14ac:dyDescent="0.25">
      <c r="C35" s="7" t="s">
        <v>23</v>
      </c>
      <c r="D35" s="29">
        <v>13625</v>
      </c>
      <c r="E35" s="25">
        <v>4284</v>
      </c>
      <c r="F35" s="25">
        <v>40632</v>
      </c>
      <c r="G35" s="25">
        <v>33633</v>
      </c>
      <c r="H35" s="25">
        <v>12413</v>
      </c>
      <c r="I35" s="25">
        <v>5298</v>
      </c>
      <c r="J35" s="25">
        <v>49420</v>
      </c>
      <c r="K35" s="25">
        <v>25368</v>
      </c>
      <c r="L35" s="25">
        <v>3320</v>
      </c>
      <c r="M35" s="25">
        <v>357</v>
      </c>
      <c r="N35" s="25">
        <v>8277</v>
      </c>
      <c r="O35" s="25">
        <v>3810</v>
      </c>
      <c r="P35" s="25">
        <v>772</v>
      </c>
      <c r="Q35" s="25">
        <v>243</v>
      </c>
      <c r="R35" s="25">
        <v>1910</v>
      </c>
      <c r="S35" s="45">
        <v>5145</v>
      </c>
      <c r="T35" s="29">
        <f t="shared" ref="T35:T41" si="6">SUM(D35:S35)</f>
        <v>208507</v>
      </c>
      <c r="U35" s="30">
        <f t="shared" si="5"/>
        <v>376702</v>
      </c>
      <c r="V35" s="51"/>
    </row>
    <row r="36" spans="3:22" x14ac:dyDescent="0.25">
      <c r="C36" s="7" t="s">
        <v>25</v>
      </c>
      <c r="D36" s="29">
        <v>14389</v>
      </c>
      <c r="E36" s="25">
        <v>3193</v>
      </c>
      <c r="F36" s="25">
        <v>36782</v>
      </c>
      <c r="G36" s="25">
        <v>37702</v>
      </c>
      <c r="H36" s="25">
        <v>11449</v>
      </c>
      <c r="I36" s="25">
        <v>6164</v>
      </c>
      <c r="J36" s="25">
        <v>53223</v>
      </c>
      <c r="K36" s="25">
        <v>18596</v>
      </c>
      <c r="L36" s="25">
        <v>4067</v>
      </c>
      <c r="M36" s="25">
        <v>604</v>
      </c>
      <c r="N36" s="25">
        <v>8532</v>
      </c>
      <c r="O36" s="25">
        <v>6136</v>
      </c>
      <c r="P36" s="25">
        <v>419</v>
      </c>
      <c r="Q36" s="25">
        <v>235</v>
      </c>
      <c r="R36" s="25">
        <v>1442</v>
      </c>
      <c r="S36" s="45">
        <v>5906</v>
      </c>
      <c r="T36" s="29">
        <f t="shared" si="6"/>
        <v>208839</v>
      </c>
      <c r="U36" s="30">
        <f t="shared" si="5"/>
        <v>377158</v>
      </c>
      <c r="V36" s="51"/>
    </row>
    <row r="37" spans="3:22" x14ac:dyDescent="0.25">
      <c r="C37" s="7" t="s">
        <v>26</v>
      </c>
      <c r="D37" s="29">
        <v>17430</v>
      </c>
      <c r="E37" s="25">
        <v>2911</v>
      </c>
      <c r="F37" s="25">
        <v>47530</v>
      </c>
      <c r="G37" s="25">
        <v>32061</v>
      </c>
      <c r="H37" s="25">
        <v>12586</v>
      </c>
      <c r="I37" s="25">
        <v>5684</v>
      </c>
      <c r="J37" s="25">
        <v>54066</v>
      </c>
      <c r="K37" s="25">
        <v>24434</v>
      </c>
      <c r="L37" s="25">
        <v>4100</v>
      </c>
      <c r="M37" s="25">
        <v>737</v>
      </c>
      <c r="N37" s="25">
        <v>7959</v>
      </c>
      <c r="O37" s="25">
        <v>5413</v>
      </c>
      <c r="P37" s="25">
        <v>701</v>
      </c>
      <c r="Q37" s="25">
        <v>254</v>
      </c>
      <c r="R37" s="25">
        <v>2150</v>
      </c>
      <c r="S37" s="45">
        <v>4576</v>
      </c>
      <c r="T37" s="29">
        <f t="shared" si="6"/>
        <v>222592</v>
      </c>
      <c r="U37" s="30">
        <f t="shared" si="5"/>
        <v>400781</v>
      </c>
      <c r="V37" s="51"/>
    </row>
    <row r="38" spans="3:22" x14ac:dyDescent="0.25">
      <c r="C38" s="7" t="s">
        <v>27</v>
      </c>
      <c r="D38" s="29">
        <v>15264</v>
      </c>
      <c r="E38" s="25">
        <v>3259</v>
      </c>
      <c r="F38" s="25">
        <v>45410</v>
      </c>
      <c r="G38" s="25">
        <v>31674</v>
      </c>
      <c r="H38" s="25">
        <v>11529</v>
      </c>
      <c r="I38" s="25">
        <v>5939</v>
      </c>
      <c r="J38" s="25">
        <v>53354</v>
      </c>
      <c r="K38" s="25">
        <v>21107</v>
      </c>
      <c r="L38" s="25">
        <v>4173</v>
      </c>
      <c r="M38" s="25">
        <v>554</v>
      </c>
      <c r="N38" s="25">
        <v>7374</v>
      </c>
      <c r="O38" s="25">
        <v>3246</v>
      </c>
      <c r="P38" s="25">
        <v>692</v>
      </c>
      <c r="Q38" s="25">
        <v>581</v>
      </c>
      <c r="R38" s="25">
        <v>2135</v>
      </c>
      <c r="S38" s="45">
        <v>4545</v>
      </c>
      <c r="T38" s="29">
        <f t="shared" si="6"/>
        <v>210836</v>
      </c>
      <c r="U38" s="30">
        <f t="shared" si="5"/>
        <v>379681</v>
      </c>
      <c r="V38" s="51"/>
    </row>
    <row r="39" spans="3:22" x14ac:dyDescent="0.25">
      <c r="C39" s="7" t="s">
        <v>28</v>
      </c>
      <c r="D39" s="29">
        <v>14172</v>
      </c>
      <c r="E39" s="25">
        <v>2826</v>
      </c>
      <c r="F39" s="25">
        <v>42461</v>
      </c>
      <c r="G39" s="25">
        <v>28325</v>
      </c>
      <c r="H39" s="25">
        <v>12221</v>
      </c>
      <c r="I39" s="25">
        <v>5403</v>
      </c>
      <c r="J39" s="25">
        <v>44926</v>
      </c>
      <c r="K39" s="25">
        <v>20557</v>
      </c>
      <c r="L39" s="25">
        <v>4010</v>
      </c>
      <c r="M39" s="25">
        <v>849</v>
      </c>
      <c r="N39" s="25">
        <v>8875</v>
      </c>
      <c r="O39" s="25">
        <v>4984</v>
      </c>
      <c r="P39" s="25">
        <v>432</v>
      </c>
      <c r="Q39" s="25">
        <v>524</v>
      </c>
      <c r="R39" s="25">
        <v>1410</v>
      </c>
      <c r="S39" s="45">
        <v>6772</v>
      </c>
      <c r="T39" s="29">
        <f t="shared" si="6"/>
        <v>198747</v>
      </c>
      <c r="U39" s="30">
        <f t="shared" si="5"/>
        <v>357057</v>
      </c>
      <c r="V39" s="51"/>
    </row>
    <row r="40" spans="3:22" x14ac:dyDescent="0.25">
      <c r="C40" s="7" t="s">
        <v>29</v>
      </c>
      <c r="D40" s="29">
        <v>14195</v>
      </c>
      <c r="E40" s="25">
        <v>3870</v>
      </c>
      <c r="F40" s="25">
        <v>41902</v>
      </c>
      <c r="G40" s="25">
        <v>29038</v>
      </c>
      <c r="H40" s="25">
        <v>12344</v>
      </c>
      <c r="I40" s="25">
        <v>8000</v>
      </c>
      <c r="J40" s="25">
        <v>51306</v>
      </c>
      <c r="K40" s="25">
        <v>25298</v>
      </c>
      <c r="L40" s="25">
        <v>3861</v>
      </c>
      <c r="M40" s="25">
        <v>484</v>
      </c>
      <c r="N40" s="25">
        <v>8529</v>
      </c>
      <c r="O40" s="25">
        <v>5330</v>
      </c>
      <c r="P40" s="25">
        <v>578</v>
      </c>
      <c r="Q40" s="25">
        <v>754</v>
      </c>
      <c r="R40" s="25">
        <v>1836</v>
      </c>
      <c r="S40" s="45">
        <v>5008</v>
      </c>
      <c r="T40" s="29">
        <f t="shared" si="6"/>
        <v>212333</v>
      </c>
      <c r="U40" s="30">
        <f t="shared" si="5"/>
        <v>380580</v>
      </c>
      <c r="V40" s="51"/>
    </row>
    <row r="41" spans="3:22" ht="13.8" thickBot="1" x14ac:dyDescent="0.3">
      <c r="C41" s="7" t="s">
        <v>30</v>
      </c>
      <c r="D41" s="31">
        <v>13919</v>
      </c>
      <c r="E41" s="32">
        <v>2421</v>
      </c>
      <c r="F41" s="32">
        <v>42021</v>
      </c>
      <c r="G41" s="32">
        <v>20751</v>
      </c>
      <c r="H41" s="32">
        <v>12630</v>
      </c>
      <c r="I41" s="32">
        <v>4572</v>
      </c>
      <c r="J41" s="32">
        <v>60532</v>
      </c>
      <c r="K41" s="32">
        <v>23195</v>
      </c>
      <c r="L41" s="32">
        <v>3661</v>
      </c>
      <c r="M41" s="32">
        <v>245</v>
      </c>
      <c r="N41" s="32">
        <v>7900</v>
      </c>
      <c r="O41" s="32">
        <v>3529</v>
      </c>
      <c r="P41" s="32">
        <v>609</v>
      </c>
      <c r="Q41" s="32">
        <v>157</v>
      </c>
      <c r="R41" s="32">
        <v>1628</v>
      </c>
      <c r="S41" s="46">
        <v>1708</v>
      </c>
      <c r="T41" s="31">
        <f t="shared" si="6"/>
        <v>199478</v>
      </c>
      <c r="U41" s="33">
        <f t="shared" si="5"/>
        <v>360742</v>
      </c>
      <c r="V41" s="51"/>
    </row>
    <row r="42" spans="3:22" ht="13.8" thickBot="1" x14ac:dyDescent="0.3">
      <c r="C42" s="8" t="s">
        <v>10</v>
      </c>
      <c r="D42" s="24">
        <f>SUM(D30:D41)</f>
        <v>166790</v>
      </c>
      <c r="E42" s="24">
        <f t="shared" ref="E42:U42" si="7">SUM(E30:E41)</f>
        <v>41232</v>
      </c>
      <c r="F42" s="24">
        <f t="shared" si="7"/>
        <v>478970</v>
      </c>
      <c r="G42" s="24">
        <f t="shared" si="7"/>
        <v>323326</v>
      </c>
      <c r="H42" s="24">
        <f t="shared" si="7"/>
        <v>139979</v>
      </c>
      <c r="I42" s="24">
        <f t="shared" si="7"/>
        <v>66056</v>
      </c>
      <c r="J42" s="24">
        <f t="shared" si="7"/>
        <v>611454</v>
      </c>
      <c r="K42" s="24">
        <f t="shared" si="7"/>
        <v>248702</v>
      </c>
      <c r="L42" s="24">
        <f t="shared" si="7"/>
        <v>44957</v>
      </c>
      <c r="M42" s="24">
        <f t="shared" si="7"/>
        <v>6018</v>
      </c>
      <c r="N42" s="24">
        <f t="shared" si="7"/>
        <v>97006</v>
      </c>
      <c r="O42" s="24">
        <f t="shared" si="7"/>
        <v>55684</v>
      </c>
      <c r="P42" s="24">
        <f t="shared" si="7"/>
        <v>8049</v>
      </c>
      <c r="Q42" s="24">
        <f t="shared" si="7"/>
        <v>3985</v>
      </c>
      <c r="R42" s="24">
        <f t="shared" si="7"/>
        <v>22197</v>
      </c>
      <c r="S42" s="24">
        <f t="shared" si="7"/>
        <v>47601</v>
      </c>
      <c r="T42" s="24">
        <f t="shared" si="7"/>
        <v>2362006</v>
      </c>
      <c r="U42" s="24">
        <f t="shared" si="7"/>
        <v>4246946</v>
      </c>
      <c r="V42" s="51"/>
    </row>
    <row r="43" spans="3:22" ht="13.8" thickBo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3:22" ht="13.8" thickBot="1" x14ac:dyDescent="0.3">
      <c r="C44" s="100" t="s">
        <v>46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2"/>
    </row>
    <row r="45" spans="3:22" ht="13.8" thickBot="1" x14ac:dyDescent="0.3">
      <c r="C45" s="103" t="s">
        <v>17</v>
      </c>
      <c r="D45" s="105" t="s">
        <v>0</v>
      </c>
      <c r="E45" s="106"/>
      <c r="F45" s="106"/>
      <c r="G45" s="107"/>
      <c r="H45" s="108" t="s">
        <v>1</v>
      </c>
      <c r="I45" s="109"/>
      <c r="J45" s="109"/>
      <c r="K45" s="110"/>
      <c r="L45" s="108" t="s">
        <v>2</v>
      </c>
      <c r="M45" s="109"/>
      <c r="N45" s="109"/>
      <c r="O45" s="110"/>
      <c r="P45" s="108" t="s">
        <v>3</v>
      </c>
      <c r="Q45" s="109"/>
      <c r="R45" s="109"/>
      <c r="S45" s="110"/>
      <c r="T45" s="111" t="s">
        <v>4</v>
      </c>
      <c r="U45" s="111" t="s">
        <v>5</v>
      </c>
    </row>
    <row r="46" spans="3:22" ht="13.8" thickBot="1" x14ac:dyDescent="0.3">
      <c r="C46" s="103"/>
      <c r="D46" s="113" t="s">
        <v>6</v>
      </c>
      <c r="E46" s="114"/>
      <c r="F46" s="113" t="s">
        <v>7</v>
      </c>
      <c r="G46" s="114"/>
      <c r="H46" s="113" t="s">
        <v>6</v>
      </c>
      <c r="I46" s="114"/>
      <c r="J46" s="113" t="s">
        <v>7</v>
      </c>
      <c r="K46" s="114"/>
      <c r="L46" s="113" t="s">
        <v>6</v>
      </c>
      <c r="M46" s="114"/>
      <c r="N46" s="113" t="s">
        <v>7</v>
      </c>
      <c r="O46" s="114"/>
      <c r="P46" s="113" t="s">
        <v>6</v>
      </c>
      <c r="Q46" s="114"/>
      <c r="R46" s="113" t="s">
        <v>7</v>
      </c>
      <c r="S46" s="114"/>
      <c r="T46" s="112"/>
      <c r="U46" s="112"/>
    </row>
    <row r="47" spans="3:22" ht="13.8" thickBot="1" x14ac:dyDescent="0.3">
      <c r="C47" s="104"/>
      <c r="D47" s="4" t="s">
        <v>8</v>
      </c>
      <c r="E47" s="4" t="s">
        <v>9</v>
      </c>
      <c r="F47" s="4" t="s">
        <v>8</v>
      </c>
      <c r="G47" s="5" t="s">
        <v>9</v>
      </c>
      <c r="H47" s="4" t="s">
        <v>8</v>
      </c>
      <c r="I47" s="4" t="s">
        <v>9</v>
      </c>
      <c r="J47" s="4" t="s">
        <v>8</v>
      </c>
      <c r="K47" s="4" t="s">
        <v>9</v>
      </c>
      <c r="L47" s="4" t="s">
        <v>8</v>
      </c>
      <c r="M47" s="4" t="s">
        <v>9</v>
      </c>
      <c r="N47" s="4" t="s">
        <v>8</v>
      </c>
      <c r="O47" s="4" t="s">
        <v>9</v>
      </c>
      <c r="P47" s="4" t="s">
        <v>8</v>
      </c>
      <c r="Q47" s="4" t="s">
        <v>9</v>
      </c>
      <c r="R47" s="4" t="s">
        <v>8</v>
      </c>
      <c r="S47" s="4" t="s">
        <v>9</v>
      </c>
      <c r="T47" s="115"/>
      <c r="U47" s="115"/>
    </row>
    <row r="48" spans="3:22" x14ac:dyDescent="0.25">
      <c r="C48" s="6" t="s">
        <v>18</v>
      </c>
      <c r="D48" s="26">
        <f>D30-D12</f>
        <v>-3844</v>
      </c>
      <c r="E48" s="27">
        <f t="shared" ref="E48:U60" si="8">E30-E12</f>
        <v>621</v>
      </c>
      <c r="F48" s="27">
        <f t="shared" si="8"/>
        <v>-19101</v>
      </c>
      <c r="G48" s="27">
        <f t="shared" si="8"/>
        <v>11013</v>
      </c>
      <c r="H48" s="27">
        <f t="shared" si="8"/>
        <v>-3729</v>
      </c>
      <c r="I48" s="27">
        <f t="shared" si="8"/>
        <v>1373</v>
      </c>
      <c r="J48" s="27">
        <f t="shared" si="8"/>
        <v>-6458</v>
      </c>
      <c r="K48" s="27">
        <f t="shared" si="8"/>
        <v>-565</v>
      </c>
      <c r="L48" s="27">
        <f t="shared" si="8"/>
        <v>-468</v>
      </c>
      <c r="M48" s="27">
        <f t="shared" si="8"/>
        <v>359</v>
      </c>
      <c r="N48" s="27">
        <f t="shared" si="8"/>
        <v>440</v>
      </c>
      <c r="O48" s="27">
        <f t="shared" si="8"/>
        <v>2805</v>
      </c>
      <c r="P48" s="27">
        <f t="shared" si="8"/>
        <v>-274</v>
      </c>
      <c r="Q48" s="27">
        <f t="shared" si="8"/>
        <v>-650</v>
      </c>
      <c r="R48" s="27">
        <f t="shared" si="8"/>
        <v>43</v>
      </c>
      <c r="S48" s="44">
        <f t="shared" si="8"/>
        <v>-276</v>
      </c>
      <c r="T48" s="26">
        <f t="shared" si="8"/>
        <v>-18711</v>
      </c>
      <c r="U48" s="28">
        <f t="shared" si="8"/>
        <v>-30810</v>
      </c>
    </row>
    <row r="49" spans="3:21" x14ac:dyDescent="0.25">
      <c r="C49" s="7" t="s">
        <v>19</v>
      </c>
      <c r="D49" s="29">
        <f t="shared" ref="D49:S60" si="9">D31-D13</f>
        <v>-3359</v>
      </c>
      <c r="E49" s="25">
        <f t="shared" si="9"/>
        <v>566</v>
      </c>
      <c r="F49" s="25">
        <f t="shared" si="9"/>
        <v>-21650</v>
      </c>
      <c r="G49" s="25">
        <f t="shared" si="9"/>
        <v>5990</v>
      </c>
      <c r="H49" s="25">
        <f t="shared" si="9"/>
        <v>280</v>
      </c>
      <c r="I49" s="25">
        <f t="shared" si="9"/>
        <v>2947</v>
      </c>
      <c r="J49" s="25">
        <f t="shared" si="9"/>
        <v>4151</v>
      </c>
      <c r="K49" s="25">
        <f t="shared" si="9"/>
        <v>6729</v>
      </c>
      <c r="L49" s="25">
        <f t="shared" si="9"/>
        <v>1346</v>
      </c>
      <c r="M49" s="25">
        <f t="shared" si="9"/>
        <v>239</v>
      </c>
      <c r="N49" s="25">
        <f t="shared" si="9"/>
        <v>2744</v>
      </c>
      <c r="O49" s="25">
        <f t="shared" si="9"/>
        <v>64</v>
      </c>
      <c r="P49" s="25">
        <f t="shared" si="9"/>
        <v>558</v>
      </c>
      <c r="Q49" s="25">
        <f t="shared" si="9"/>
        <v>-292</v>
      </c>
      <c r="R49" s="25">
        <f t="shared" si="9"/>
        <v>1023</v>
      </c>
      <c r="S49" s="45">
        <f t="shared" si="9"/>
        <v>-2819</v>
      </c>
      <c r="T49" s="29">
        <f t="shared" si="8"/>
        <v>-1483</v>
      </c>
      <c r="U49" s="30">
        <f t="shared" si="8"/>
        <v>-5251</v>
      </c>
    </row>
    <row r="50" spans="3:21" x14ac:dyDescent="0.25">
      <c r="C50" s="7" t="s">
        <v>20</v>
      </c>
      <c r="D50" s="29">
        <f t="shared" si="9"/>
        <v>-1424</v>
      </c>
      <c r="E50" s="25">
        <f t="shared" si="9"/>
        <v>-543</v>
      </c>
      <c r="F50" s="25">
        <f t="shared" si="9"/>
        <v>-17093</v>
      </c>
      <c r="G50" s="25">
        <f t="shared" si="9"/>
        <v>10008</v>
      </c>
      <c r="H50" s="25">
        <f t="shared" si="9"/>
        <v>-1303</v>
      </c>
      <c r="I50" s="25">
        <f t="shared" si="9"/>
        <v>4229</v>
      </c>
      <c r="J50" s="25">
        <f t="shared" si="9"/>
        <v>-5344</v>
      </c>
      <c r="K50" s="25">
        <f t="shared" si="9"/>
        <v>-5445</v>
      </c>
      <c r="L50" s="25">
        <f t="shared" si="9"/>
        <v>777</v>
      </c>
      <c r="M50" s="25">
        <f t="shared" si="9"/>
        <v>156</v>
      </c>
      <c r="N50" s="25">
        <f t="shared" si="9"/>
        <v>699</v>
      </c>
      <c r="O50" s="25">
        <f t="shared" si="9"/>
        <v>-2852</v>
      </c>
      <c r="P50" s="25">
        <f t="shared" si="9"/>
        <v>-139</v>
      </c>
      <c r="Q50" s="25">
        <f t="shared" si="9"/>
        <v>-404</v>
      </c>
      <c r="R50" s="25">
        <f t="shared" si="9"/>
        <v>-1194</v>
      </c>
      <c r="S50" s="45">
        <f t="shared" si="9"/>
        <v>-3857</v>
      </c>
      <c r="T50" s="29">
        <f t="shared" si="8"/>
        <v>-23729</v>
      </c>
      <c r="U50" s="30">
        <f t="shared" si="8"/>
        <v>-48807</v>
      </c>
    </row>
    <row r="51" spans="3:21" x14ac:dyDescent="0.25">
      <c r="C51" s="7" t="s">
        <v>21</v>
      </c>
      <c r="D51" s="29">
        <f t="shared" si="9"/>
        <v>-14</v>
      </c>
      <c r="E51" s="25">
        <f t="shared" si="9"/>
        <v>-841</v>
      </c>
      <c r="F51" s="25">
        <f t="shared" si="9"/>
        <v>-10834</v>
      </c>
      <c r="G51" s="25">
        <f t="shared" si="9"/>
        <v>-604</v>
      </c>
      <c r="H51" s="25">
        <f t="shared" si="9"/>
        <v>6</v>
      </c>
      <c r="I51" s="25">
        <f t="shared" si="9"/>
        <v>1089</v>
      </c>
      <c r="J51" s="25">
        <f t="shared" si="9"/>
        <v>-7375</v>
      </c>
      <c r="K51" s="25">
        <f t="shared" si="9"/>
        <v>-8845</v>
      </c>
      <c r="L51" s="25">
        <f t="shared" si="9"/>
        <v>-335</v>
      </c>
      <c r="M51" s="25">
        <f t="shared" si="9"/>
        <v>-16</v>
      </c>
      <c r="N51" s="25">
        <f t="shared" si="9"/>
        <v>813</v>
      </c>
      <c r="O51" s="25">
        <f t="shared" si="9"/>
        <v>1529</v>
      </c>
      <c r="P51" s="25">
        <f t="shared" si="9"/>
        <v>299</v>
      </c>
      <c r="Q51" s="25">
        <f t="shared" si="9"/>
        <v>-337</v>
      </c>
      <c r="R51" s="25">
        <f t="shared" si="9"/>
        <v>1301</v>
      </c>
      <c r="S51" s="45">
        <f t="shared" si="9"/>
        <v>-2264</v>
      </c>
      <c r="T51" s="29">
        <f t="shared" si="8"/>
        <v>-26428</v>
      </c>
      <c r="U51" s="30">
        <f t="shared" si="8"/>
        <v>-52707</v>
      </c>
    </row>
    <row r="52" spans="3:21" x14ac:dyDescent="0.25">
      <c r="C52" s="7" t="s">
        <v>22</v>
      </c>
      <c r="D52" s="29">
        <f t="shared" si="9"/>
        <v>1295</v>
      </c>
      <c r="E52" s="25">
        <f t="shared" si="9"/>
        <v>1412</v>
      </c>
      <c r="F52" s="25">
        <f t="shared" si="9"/>
        <v>-5038</v>
      </c>
      <c r="G52" s="25">
        <f t="shared" si="9"/>
        <v>5800</v>
      </c>
      <c r="H52" s="25">
        <f t="shared" si="9"/>
        <v>-2481</v>
      </c>
      <c r="I52" s="25">
        <f t="shared" si="9"/>
        <v>-1754</v>
      </c>
      <c r="J52" s="25">
        <f t="shared" si="9"/>
        <v>-2800</v>
      </c>
      <c r="K52" s="25">
        <f t="shared" si="9"/>
        <v>-3344</v>
      </c>
      <c r="L52" s="25">
        <f t="shared" si="9"/>
        <v>17</v>
      </c>
      <c r="M52" s="25">
        <f t="shared" si="9"/>
        <v>289</v>
      </c>
      <c r="N52" s="25">
        <f t="shared" si="9"/>
        <v>-105</v>
      </c>
      <c r="O52" s="25">
        <f t="shared" si="9"/>
        <v>-372</v>
      </c>
      <c r="P52" s="25">
        <f t="shared" si="9"/>
        <v>563</v>
      </c>
      <c r="Q52" s="25">
        <f t="shared" si="9"/>
        <v>145</v>
      </c>
      <c r="R52" s="25">
        <f t="shared" si="9"/>
        <v>612</v>
      </c>
      <c r="S52" s="45">
        <f t="shared" si="9"/>
        <v>1060</v>
      </c>
      <c r="T52" s="29">
        <f t="shared" si="8"/>
        <v>-4701</v>
      </c>
      <c r="U52" s="30">
        <f t="shared" si="8"/>
        <v>-8888</v>
      </c>
    </row>
    <row r="53" spans="3:21" x14ac:dyDescent="0.25">
      <c r="C53" s="7" t="s">
        <v>23</v>
      </c>
      <c r="D53" s="29">
        <f t="shared" si="9"/>
        <v>1114</v>
      </c>
      <c r="E53" s="25">
        <f t="shared" si="9"/>
        <v>956</v>
      </c>
      <c r="F53" s="25">
        <f t="shared" si="9"/>
        <v>-3289</v>
      </c>
      <c r="G53" s="25">
        <f t="shared" si="9"/>
        <v>17257</v>
      </c>
      <c r="H53" s="25">
        <f t="shared" si="9"/>
        <v>-1754</v>
      </c>
      <c r="I53" s="25">
        <f t="shared" si="9"/>
        <v>-2333</v>
      </c>
      <c r="J53" s="25">
        <f t="shared" si="9"/>
        <v>-2277</v>
      </c>
      <c r="K53" s="25">
        <f t="shared" si="9"/>
        <v>3784</v>
      </c>
      <c r="L53" s="25">
        <f t="shared" si="9"/>
        <v>217</v>
      </c>
      <c r="M53" s="25">
        <f t="shared" si="9"/>
        <v>-104</v>
      </c>
      <c r="N53" s="25">
        <f t="shared" si="9"/>
        <v>755</v>
      </c>
      <c r="O53" s="25">
        <f t="shared" si="9"/>
        <v>233</v>
      </c>
      <c r="P53" s="25">
        <f t="shared" si="9"/>
        <v>134</v>
      </c>
      <c r="Q53" s="25">
        <f t="shared" si="9"/>
        <v>-58</v>
      </c>
      <c r="R53" s="25">
        <f t="shared" si="9"/>
        <v>333</v>
      </c>
      <c r="S53" s="45">
        <f t="shared" si="9"/>
        <v>3424</v>
      </c>
      <c r="T53" s="29">
        <f t="shared" si="8"/>
        <v>18392</v>
      </c>
      <c r="U53" s="30">
        <f t="shared" si="8"/>
        <v>38612</v>
      </c>
    </row>
    <row r="54" spans="3:21" x14ac:dyDescent="0.25">
      <c r="C54" s="7" t="s">
        <v>25</v>
      </c>
      <c r="D54" s="29">
        <f t="shared" si="9"/>
        <v>1109</v>
      </c>
      <c r="E54" s="25">
        <f t="shared" si="9"/>
        <v>-453</v>
      </c>
      <c r="F54" s="25">
        <f t="shared" si="9"/>
        <v>-10154</v>
      </c>
      <c r="G54" s="25">
        <f t="shared" si="9"/>
        <v>18104</v>
      </c>
      <c r="H54" s="25">
        <f t="shared" si="9"/>
        <v>-2191</v>
      </c>
      <c r="I54" s="25">
        <f t="shared" si="9"/>
        <v>1333</v>
      </c>
      <c r="J54" s="25">
        <f t="shared" si="9"/>
        <v>5636</v>
      </c>
      <c r="K54" s="25">
        <f t="shared" si="9"/>
        <v>-422</v>
      </c>
      <c r="L54" s="25">
        <f t="shared" si="9"/>
        <v>813</v>
      </c>
      <c r="M54" s="25">
        <f t="shared" si="9"/>
        <v>-168</v>
      </c>
      <c r="N54" s="25">
        <f t="shared" si="9"/>
        <v>1732</v>
      </c>
      <c r="O54" s="25">
        <f t="shared" si="9"/>
        <v>1372</v>
      </c>
      <c r="P54" s="25">
        <f t="shared" si="9"/>
        <v>-312</v>
      </c>
      <c r="Q54" s="25">
        <f t="shared" si="9"/>
        <v>-753</v>
      </c>
      <c r="R54" s="25">
        <f t="shared" si="9"/>
        <v>-406</v>
      </c>
      <c r="S54" s="45">
        <f t="shared" si="9"/>
        <v>1593</v>
      </c>
      <c r="T54" s="29">
        <f t="shared" si="8"/>
        <v>16833</v>
      </c>
      <c r="U54" s="30">
        <f t="shared" si="8"/>
        <v>34288</v>
      </c>
    </row>
    <row r="55" spans="3:21" x14ac:dyDescent="0.25">
      <c r="C55" s="7" t="s">
        <v>26</v>
      </c>
      <c r="D55" s="29">
        <f t="shared" si="9"/>
        <v>5334</v>
      </c>
      <c r="E55" s="25">
        <f t="shared" si="9"/>
        <v>-1125</v>
      </c>
      <c r="F55" s="25">
        <f t="shared" si="9"/>
        <v>2005</v>
      </c>
      <c r="G55" s="25">
        <f t="shared" si="9"/>
        <v>12272</v>
      </c>
      <c r="H55" s="25">
        <f t="shared" si="9"/>
        <v>-489</v>
      </c>
      <c r="I55" s="25">
        <f t="shared" si="9"/>
        <v>1594</v>
      </c>
      <c r="J55" s="25">
        <f t="shared" si="9"/>
        <v>6134</v>
      </c>
      <c r="K55" s="25">
        <f t="shared" si="9"/>
        <v>4466</v>
      </c>
      <c r="L55" s="25">
        <f t="shared" si="9"/>
        <v>1148</v>
      </c>
      <c r="M55" s="25">
        <f t="shared" si="9"/>
        <v>615</v>
      </c>
      <c r="N55" s="25">
        <f t="shared" si="9"/>
        <v>52</v>
      </c>
      <c r="O55" s="25">
        <f t="shared" si="9"/>
        <v>1509</v>
      </c>
      <c r="P55" s="25">
        <f t="shared" si="9"/>
        <v>230</v>
      </c>
      <c r="Q55" s="25">
        <f t="shared" si="9"/>
        <v>-294</v>
      </c>
      <c r="R55" s="25">
        <f t="shared" si="9"/>
        <v>685</v>
      </c>
      <c r="S55" s="45">
        <f t="shared" si="9"/>
        <v>620</v>
      </c>
      <c r="T55" s="29">
        <f t="shared" si="8"/>
        <v>34756</v>
      </c>
      <c r="U55" s="30">
        <f t="shared" si="8"/>
        <v>62499</v>
      </c>
    </row>
    <row r="56" spans="3:21" x14ac:dyDescent="0.25">
      <c r="C56" s="7" t="s">
        <v>27</v>
      </c>
      <c r="D56" s="29">
        <f t="shared" si="9"/>
        <v>3223</v>
      </c>
      <c r="E56" s="25">
        <f t="shared" si="9"/>
        <v>-1952</v>
      </c>
      <c r="F56" s="25">
        <f t="shared" si="9"/>
        <v>-53</v>
      </c>
      <c r="G56" s="25">
        <f t="shared" si="9"/>
        <v>12367</v>
      </c>
      <c r="H56" s="25">
        <f t="shared" si="9"/>
        <v>-1748</v>
      </c>
      <c r="I56" s="25">
        <f t="shared" si="9"/>
        <v>3066</v>
      </c>
      <c r="J56" s="25">
        <f t="shared" si="9"/>
        <v>6468</v>
      </c>
      <c r="K56" s="25">
        <f t="shared" si="9"/>
        <v>767</v>
      </c>
      <c r="L56" s="25">
        <f t="shared" si="9"/>
        <v>633</v>
      </c>
      <c r="M56" s="25">
        <f t="shared" si="9"/>
        <v>239</v>
      </c>
      <c r="N56" s="25">
        <f t="shared" si="9"/>
        <v>-465</v>
      </c>
      <c r="O56" s="25">
        <f t="shared" si="9"/>
        <v>-177</v>
      </c>
      <c r="P56" s="25">
        <f t="shared" si="9"/>
        <v>233</v>
      </c>
      <c r="Q56" s="25">
        <f t="shared" si="9"/>
        <v>-229</v>
      </c>
      <c r="R56" s="25">
        <f t="shared" si="9"/>
        <v>447</v>
      </c>
      <c r="S56" s="45">
        <f t="shared" si="9"/>
        <v>2207</v>
      </c>
      <c r="T56" s="29">
        <f t="shared" si="8"/>
        <v>25026</v>
      </c>
      <c r="U56" s="30">
        <f t="shared" si="8"/>
        <v>46587</v>
      </c>
    </row>
    <row r="57" spans="3:21" x14ac:dyDescent="0.25">
      <c r="C57" s="7" t="s">
        <v>28</v>
      </c>
      <c r="D57" s="29">
        <f t="shared" si="9"/>
        <v>4038</v>
      </c>
      <c r="E57" s="25">
        <f t="shared" si="9"/>
        <v>-2260</v>
      </c>
      <c r="F57" s="25">
        <f t="shared" si="9"/>
        <v>7696</v>
      </c>
      <c r="G57" s="25">
        <f t="shared" si="9"/>
        <v>4115</v>
      </c>
      <c r="H57" s="25">
        <f t="shared" si="9"/>
        <v>1063</v>
      </c>
      <c r="I57" s="25">
        <f t="shared" si="9"/>
        <v>3106</v>
      </c>
      <c r="J57" s="25">
        <f t="shared" si="9"/>
        <v>5473</v>
      </c>
      <c r="K57" s="25">
        <f t="shared" si="9"/>
        <v>2562</v>
      </c>
      <c r="L57" s="25">
        <f t="shared" si="9"/>
        <v>931</v>
      </c>
      <c r="M57" s="25">
        <f t="shared" si="9"/>
        <v>607</v>
      </c>
      <c r="N57" s="25">
        <f t="shared" si="9"/>
        <v>1717</v>
      </c>
      <c r="O57" s="25">
        <f t="shared" si="9"/>
        <v>784</v>
      </c>
      <c r="P57" s="25">
        <f t="shared" si="9"/>
        <v>-73</v>
      </c>
      <c r="Q57" s="25">
        <f t="shared" si="9"/>
        <v>-138</v>
      </c>
      <c r="R57" s="25">
        <f t="shared" si="9"/>
        <v>74</v>
      </c>
      <c r="S57" s="45">
        <f t="shared" si="9"/>
        <v>4889</v>
      </c>
      <c r="T57" s="29">
        <f t="shared" si="8"/>
        <v>34584</v>
      </c>
      <c r="U57" s="30">
        <f t="shared" si="8"/>
        <v>61894</v>
      </c>
    </row>
    <row r="58" spans="3:21" x14ac:dyDescent="0.25">
      <c r="C58" s="7" t="s">
        <v>29</v>
      </c>
      <c r="D58" s="29">
        <f t="shared" si="9"/>
        <v>1586</v>
      </c>
      <c r="E58" s="25">
        <f t="shared" si="9"/>
        <v>-2141</v>
      </c>
      <c r="F58" s="25">
        <f t="shared" si="9"/>
        <v>73</v>
      </c>
      <c r="G58" s="25">
        <f t="shared" si="9"/>
        <v>1946</v>
      </c>
      <c r="H58" s="25">
        <f t="shared" si="9"/>
        <v>573</v>
      </c>
      <c r="I58" s="25">
        <f t="shared" si="9"/>
        <v>5462</v>
      </c>
      <c r="J58" s="25">
        <f t="shared" si="9"/>
        <v>7084</v>
      </c>
      <c r="K58" s="25">
        <f t="shared" si="9"/>
        <v>10595</v>
      </c>
      <c r="L58" s="25">
        <f t="shared" si="9"/>
        <v>-263</v>
      </c>
      <c r="M58" s="25">
        <f t="shared" si="9"/>
        <v>-320</v>
      </c>
      <c r="N58" s="25">
        <f t="shared" si="9"/>
        <v>-10</v>
      </c>
      <c r="O58" s="25">
        <f t="shared" si="9"/>
        <v>2741</v>
      </c>
      <c r="P58" s="25">
        <f t="shared" si="9"/>
        <v>134</v>
      </c>
      <c r="Q58" s="25">
        <f t="shared" si="9"/>
        <v>-570</v>
      </c>
      <c r="R58" s="25">
        <f t="shared" si="9"/>
        <v>51</v>
      </c>
      <c r="S58" s="45">
        <f t="shared" si="9"/>
        <v>1922</v>
      </c>
      <c r="T58" s="29">
        <f t="shared" si="8"/>
        <v>28863</v>
      </c>
      <c r="U58" s="30">
        <f t="shared" si="8"/>
        <v>53265</v>
      </c>
    </row>
    <row r="59" spans="3:21" ht="13.8" thickBot="1" x14ac:dyDescent="0.3">
      <c r="C59" s="7" t="s">
        <v>30</v>
      </c>
      <c r="D59" s="29">
        <f t="shared" si="9"/>
        <v>1198</v>
      </c>
      <c r="E59" s="25">
        <f t="shared" si="9"/>
        <v>-2105</v>
      </c>
      <c r="F59" s="25">
        <f t="shared" si="9"/>
        <v>1983</v>
      </c>
      <c r="G59" s="25">
        <f t="shared" si="9"/>
        <v>-329</v>
      </c>
      <c r="H59" s="25">
        <f t="shared" si="9"/>
        <v>-833</v>
      </c>
      <c r="I59" s="25">
        <f t="shared" si="9"/>
        <v>1036</v>
      </c>
      <c r="J59" s="25">
        <f t="shared" si="9"/>
        <v>1810</v>
      </c>
      <c r="K59" s="25">
        <f t="shared" si="9"/>
        <v>3518</v>
      </c>
      <c r="L59" s="25">
        <f t="shared" si="9"/>
        <v>94</v>
      </c>
      <c r="M59" s="25">
        <f t="shared" si="9"/>
        <v>-307</v>
      </c>
      <c r="N59" s="25">
        <f t="shared" si="9"/>
        <v>-124</v>
      </c>
      <c r="O59" s="25">
        <f t="shared" si="9"/>
        <v>758</v>
      </c>
      <c r="P59" s="25">
        <f t="shared" si="9"/>
        <v>2</v>
      </c>
      <c r="Q59" s="25">
        <f t="shared" si="9"/>
        <v>-519</v>
      </c>
      <c r="R59" s="25">
        <f t="shared" si="9"/>
        <v>-55</v>
      </c>
      <c r="S59" s="45">
        <f t="shared" si="9"/>
        <v>66</v>
      </c>
      <c r="T59" s="31">
        <f t="shared" si="8"/>
        <v>6193</v>
      </c>
      <c r="U59" s="33">
        <f t="shared" si="8"/>
        <v>13820</v>
      </c>
    </row>
    <row r="60" spans="3:21" ht="13.8" thickBot="1" x14ac:dyDescent="0.3">
      <c r="C60" s="8" t="s">
        <v>10</v>
      </c>
      <c r="D60" s="9">
        <f t="shared" si="9"/>
        <v>10256</v>
      </c>
      <c r="E60" s="9">
        <f t="shared" si="9"/>
        <v>-7865</v>
      </c>
      <c r="F60" s="9">
        <f t="shared" si="9"/>
        <v>-75455</v>
      </c>
      <c r="G60" s="9">
        <f t="shared" si="9"/>
        <v>97939</v>
      </c>
      <c r="H60" s="9">
        <f t="shared" si="9"/>
        <v>-12606</v>
      </c>
      <c r="I60" s="9">
        <f t="shared" si="9"/>
        <v>21148</v>
      </c>
      <c r="J60" s="9">
        <f t="shared" si="9"/>
        <v>12502</v>
      </c>
      <c r="K60" s="9">
        <f t="shared" si="9"/>
        <v>13800</v>
      </c>
      <c r="L60" s="9">
        <f t="shared" si="9"/>
        <v>4910</v>
      </c>
      <c r="M60" s="9">
        <f t="shared" si="9"/>
        <v>1589</v>
      </c>
      <c r="N60" s="9">
        <f t="shared" si="9"/>
        <v>8248</v>
      </c>
      <c r="O60" s="9">
        <f t="shared" si="9"/>
        <v>8394</v>
      </c>
      <c r="P60" s="9">
        <f t="shared" si="9"/>
        <v>1355</v>
      </c>
      <c r="Q60" s="9">
        <f t="shared" si="9"/>
        <v>-4099</v>
      </c>
      <c r="R60" s="9">
        <f t="shared" si="9"/>
        <v>2914</v>
      </c>
      <c r="S60" s="9">
        <f t="shared" si="9"/>
        <v>6565</v>
      </c>
      <c r="T60" s="9">
        <f t="shared" si="8"/>
        <v>89595</v>
      </c>
      <c r="U60" s="9">
        <f t="shared" si="8"/>
        <v>164502</v>
      </c>
    </row>
    <row r="61" spans="3:21" ht="13.8" thickBot="1" x14ac:dyDescent="0.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3:21" ht="13.8" thickBot="1" x14ac:dyDescent="0.3">
      <c r="C62" s="100" t="s">
        <v>45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</row>
    <row r="63" spans="3:21" ht="13.8" thickBot="1" x14ac:dyDescent="0.3">
      <c r="C63" s="103" t="s">
        <v>17</v>
      </c>
      <c r="D63" s="105" t="s">
        <v>0</v>
      </c>
      <c r="E63" s="106"/>
      <c r="F63" s="106"/>
      <c r="G63" s="107"/>
      <c r="H63" s="108" t="s">
        <v>1</v>
      </c>
      <c r="I63" s="109"/>
      <c r="J63" s="109"/>
      <c r="K63" s="110"/>
      <c r="L63" s="108" t="s">
        <v>2</v>
      </c>
      <c r="M63" s="109"/>
      <c r="N63" s="109"/>
      <c r="O63" s="110"/>
      <c r="P63" s="108" t="s">
        <v>3</v>
      </c>
      <c r="Q63" s="109"/>
      <c r="R63" s="109"/>
      <c r="S63" s="110"/>
      <c r="T63" s="111" t="s">
        <v>4</v>
      </c>
      <c r="U63" s="111" t="s">
        <v>5</v>
      </c>
    </row>
    <row r="64" spans="3:21" ht="13.8" thickBot="1" x14ac:dyDescent="0.3">
      <c r="C64" s="103"/>
      <c r="D64" s="113" t="s">
        <v>6</v>
      </c>
      <c r="E64" s="114"/>
      <c r="F64" s="113" t="s">
        <v>7</v>
      </c>
      <c r="G64" s="114"/>
      <c r="H64" s="113" t="s">
        <v>6</v>
      </c>
      <c r="I64" s="114"/>
      <c r="J64" s="113" t="s">
        <v>7</v>
      </c>
      <c r="K64" s="114"/>
      <c r="L64" s="113" t="s">
        <v>6</v>
      </c>
      <c r="M64" s="114"/>
      <c r="N64" s="113" t="s">
        <v>7</v>
      </c>
      <c r="O64" s="114"/>
      <c r="P64" s="113" t="s">
        <v>6</v>
      </c>
      <c r="Q64" s="114"/>
      <c r="R64" s="113" t="s">
        <v>7</v>
      </c>
      <c r="S64" s="114"/>
      <c r="T64" s="112"/>
      <c r="U64" s="112"/>
    </row>
    <row r="65" spans="3:21" ht="13.8" thickBot="1" x14ac:dyDescent="0.3">
      <c r="C65" s="104"/>
      <c r="D65" s="4" t="s">
        <v>8</v>
      </c>
      <c r="E65" s="4" t="s">
        <v>9</v>
      </c>
      <c r="F65" s="4" t="s">
        <v>8</v>
      </c>
      <c r="G65" s="5" t="s">
        <v>9</v>
      </c>
      <c r="H65" s="4" t="s">
        <v>8</v>
      </c>
      <c r="I65" s="4" t="s">
        <v>9</v>
      </c>
      <c r="J65" s="4" t="s">
        <v>8</v>
      </c>
      <c r="K65" s="4" t="s">
        <v>9</v>
      </c>
      <c r="L65" s="4" t="s">
        <v>8</v>
      </c>
      <c r="M65" s="4" t="s">
        <v>9</v>
      </c>
      <c r="N65" s="4" t="s">
        <v>8</v>
      </c>
      <c r="O65" s="4" t="s">
        <v>9</v>
      </c>
      <c r="P65" s="4" t="s">
        <v>8</v>
      </c>
      <c r="Q65" s="4" t="s">
        <v>9</v>
      </c>
      <c r="R65" s="4" t="s">
        <v>8</v>
      </c>
      <c r="S65" s="4" t="s">
        <v>9</v>
      </c>
      <c r="T65" s="112"/>
      <c r="U65" s="112"/>
    </row>
    <row r="66" spans="3:21" x14ac:dyDescent="0.25">
      <c r="C66" s="6" t="s">
        <v>18</v>
      </c>
      <c r="D66" s="36">
        <f>D30/D12-1</f>
        <v>-0.26059250220324048</v>
      </c>
      <c r="E66" s="37">
        <f t="shared" ref="E66:U68" si="10">E30/E12-1</f>
        <v>0.14462040055891934</v>
      </c>
      <c r="F66" s="37">
        <f t="shared" si="10"/>
        <v>-0.35368947319692623</v>
      </c>
      <c r="G66" s="37">
        <f t="shared" si="10"/>
        <v>1.424340403517848</v>
      </c>
      <c r="H66" s="37">
        <f t="shared" si="10"/>
        <v>-0.29135088678803034</v>
      </c>
      <c r="I66" s="37">
        <f t="shared" si="10"/>
        <v>0.67702169625246555</v>
      </c>
      <c r="J66" s="37">
        <f t="shared" si="10"/>
        <v>-0.1360294892048447</v>
      </c>
      <c r="K66" s="37">
        <f t="shared" si="10"/>
        <v>-2.7837997635001943E-2</v>
      </c>
      <c r="L66" s="37">
        <f t="shared" si="10"/>
        <v>-0.14417744916820707</v>
      </c>
      <c r="M66" s="37">
        <f t="shared" si="10"/>
        <v>2.0751445086705202</v>
      </c>
      <c r="N66" s="37">
        <f t="shared" si="10"/>
        <v>6.6165413533834538E-2</v>
      </c>
      <c r="O66" s="37">
        <f t="shared" si="10"/>
        <v>0.69071657227283922</v>
      </c>
      <c r="P66" s="37">
        <f t="shared" si="10"/>
        <v>-0.31350114416475972</v>
      </c>
      <c r="Q66" s="37">
        <f t="shared" si="10"/>
        <v>-0.73363431151241532</v>
      </c>
      <c r="R66" s="37">
        <f t="shared" si="10"/>
        <v>2.8495692511597115E-2</v>
      </c>
      <c r="S66" s="47">
        <f t="shared" si="10"/>
        <v>-0.10310048561822938</v>
      </c>
      <c r="T66" s="36">
        <f t="shared" si="10"/>
        <v>-0.10199175824175821</v>
      </c>
      <c r="U66" s="38">
        <f t="shared" si="10"/>
        <v>-9.3972750647377978E-2</v>
      </c>
    </row>
    <row r="67" spans="3:21" x14ac:dyDescent="0.25">
      <c r="C67" s="7" t="s">
        <v>19</v>
      </c>
      <c r="D67" s="39">
        <f t="shared" ref="D67:S68" si="11">D31/D13-1</f>
        <v>-0.20689867570064679</v>
      </c>
      <c r="E67" s="35">
        <f t="shared" si="11"/>
        <v>0.17431475207884195</v>
      </c>
      <c r="F67" s="35">
        <f t="shared" si="11"/>
        <v>-0.38049877853740843</v>
      </c>
      <c r="G67" s="35">
        <f t="shared" si="11"/>
        <v>0.40579906510399022</v>
      </c>
      <c r="H67" s="35">
        <f t="shared" si="11"/>
        <v>2.5747126436781675E-2</v>
      </c>
      <c r="I67" s="35">
        <f t="shared" si="11"/>
        <v>1.0254001391788448</v>
      </c>
      <c r="J67" s="35">
        <f t="shared" si="11"/>
        <v>8.9213178877689092E-2</v>
      </c>
      <c r="K67" s="35">
        <f t="shared" si="11"/>
        <v>0.42249011113203983</v>
      </c>
      <c r="L67" s="35">
        <f t="shared" si="11"/>
        <v>0.5121765601217656</v>
      </c>
      <c r="M67" s="35">
        <f t="shared" si="11"/>
        <v>1.5827814569536423</v>
      </c>
      <c r="N67" s="35">
        <f t="shared" si="11"/>
        <v>0.54379706698374952</v>
      </c>
      <c r="O67" s="35">
        <f t="shared" si="11"/>
        <v>1.7977528089887729E-2</v>
      </c>
      <c r="P67" s="35">
        <f t="shared" si="11"/>
        <v>1.2317880794701987</v>
      </c>
      <c r="Q67" s="35">
        <f t="shared" si="11"/>
        <v>-0.61603375527426163</v>
      </c>
      <c r="R67" s="35">
        <f t="shared" si="11"/>
        <v>1.0068897637795278</v>
      </c>
      <c r="S67" s="48">
        <f t="shared" si="11"/>
        <v>-0.5841276419394944</v>
      </c>
      <c r="T67" s="39">
        <f t="shared" si="10"/>
        <v>-7.9945660670293073E-3</v>
      </c>
      <c r="U67" s="40">
        <f t="shared" si="10"/>
        <v>-1.571849789711588E-2</v>
      </c>
    </row>
    <row r="68" spans="3:21" x14ac:dyDescent="0.25">
      <c r="C68" s="7" t="s">
        <v>20</v>
      </c>
      <c r="D68" s="39">
        <f t="shared" si="11"/>
        <v>-0.10630832400149315</v>
      </c>
      <c r="E68" s="35">
        <f t="shared" si="11"/>
        <v>-0.15840140023337224</v>
      </c>
      <c r="F68" s="35">
        <f t="shared" si="11"/>
        <v>-0.33856240220254719</v>
      </c>
      <c r="G68" s="35">
        <f t="shared" si="11"/>
        <v>0.53667953667953672</v>
      </c>
      <c r="H68" s="35">
        <f t="shared" si="11"/>
        <v>-0.10701379763469121</v>
      </c>
      <c r="I68" s="35">
        <f t="shared" si="11"/>
        <v>1.2972392638036809</v>
      </c>
      <c r="J68" s="35">
        <f t="shared" si="11"/>
        <v>-9.137698134500627E-2</v>
      </c>
      <c r="K68" s="35">
        <f t="shared" si="11"/>
        <v>-0.25003444000551045</v>
      </c>
      <c r="L68" s="35">
        <f t="shared" si="11"/>
        <v>0.23049540195787599</v>
      </c>
      <c r="M68" s="35">
        <f t="shared" si="11"/>
        <v>0.63934426229508201</v>
      </c>
      <c r="N68" s="35">
        <f t="shared" si="11"/>
        <v>8.6424332344213539E-2</v>
      </c>
      <c r="O68" s="35">
        <f t="shared" si="11"/>
        <v>-0.51892285298398844</v>
      </c>
      <c r="P68" s="35">
        <f t="shared" si="11"/>
        <v>-0.22675367047308315</v>
      </c>
      <c r="Q68" s="35">
        <f t="shared" si="11"/>
        <v>-0.70753064798598952</v>
      </c>
      <c r="R68" s="35">
        <f t="shared" si="11"/>
        <v>-0.44010320678215997</v>
      </c>
      <c r="S68" s="48">
        <f t="shared" si="11"/>
        <v>-0.61057463986069338</v>
      </c>
      <c r="T68" s="39">
        <f t="shared" si="10"/>
        <v>-0.11349950016023569</v>
      </c>
      <c r="U68" s="40">
        <f t="shared" si="10"/>
        <v>-0.12807681407383309</v>
      </c>
    </row>
    <row r="69" spans="3:21" x14ac:dyDescent="0.25">
      <c r="C69" s="7" t="s">
        <v>21</v>
      </c>
      <c r="D69" s="39">
        <f t="shared" ref="D69:U69" si="12">D33/D15-1</f>
        <v>-1.0744435917113826E-3</v>
      </c>
      <c r="E69" s="35">
        <f t="shared" si="12"/>
        <v>-0.24306358381502891</v>
      </c>
      <c r="F69" s="35">
        <f t="shared" si="12"/>
        <v>-0.23126841139051357</v>
      </c>
      <c r="G69" s="35">
        <f t="shared" si="12"/>
        <v>-2.8526897463751033E-2</v>
      </c>
      <c r="H69" s="35">
        <f t="shared" si="12"/>
        <v>5.1835853131754206E-4</v>
      </c>
      <c r="I69" s="35">
        <f t="shared" si="12"/>
        <v>0.35964332892998674</v>
      </c>
      <c r="J69" s="35">
        <f t="shared" si="12"/>
        <v>-0.13363654483845833</v>
      </c>
      <c r="K69" s="35">
        <f t="shared" si="12"/>
        <v>-0.39722459244622088</v>
      </c>
      <c r="L69" s="35">
        <f t="shared" si="12"/>
        <v>-9.7129602783415536E-2</v>
      </c>
      <c r="M69" s="35">
        <f t="shared" si="12"/>
        <v>-5.5363321799307919E-2</v>
      </c>
      <c r="N69" s="35">
        <f t="shared" si="12"/>
        <v>0.11702893335252629</v>
      </c>
      <c r="O69" s="35">
        <f t="shared" si="12"/>
        <v>0.39601139601139601</v>
      </c>
      <c r="P69" s="35">
        <f t="shared" si="12"/>
        <v>0.57722007722007729</v>
      </c>
      <c r="Q69" s="35">
        <f t="shared" si="12"/>
        <v>-0.59646017699115039</v>
      </c>
      <c r="R69" s="35">
        <f t="shared" si="12"/>
        <v>1.1205857019810508</v>
      </c>
      <c r="S69" s="48">
        <f t="shared" si="12"/>
        <v>-0.45216696624725383</v>
      </c>
      <c r="T69" s="39">
        <f t="shared" si="12"/>
        <v>-0.13323049157352929</v>
      </c>
      <c r="U69" s="40">
        <f t="shared" si="12"/>
        <v>-0.14607884438433316</v>
      </c>
    </row>
    <row r="70" spans="3:21" x14ac:dyDescent="0.25">
      <c r="C70" s="7" t="s">
        <v>22</v>
      </c>
      <c r="D70" s="39">
        <f t="shared" ref="D70:U70" si="13">D34/D16-1</f>
        <v>9.4312140412206036E-2</v>
      </c>
      <c r="E70" s="35">
        <f t="shared" si="13"/>
        <v>0.5</v>
      </c>
      <c r="F70" s="35">
        <f t="shared" si="13"/>
        <v>-0.10559409779715367</v>
      </c>
      <c r="G70" s="35">
        <f t="shared" si="13"/>
        <v>0.37129505153319253</v>
      </c>
      <c r="H70" s="35">
        <f t="shared" si="13"/>
        <v>-0.16982681908412622</v>
      </c>
      <c r="I70" s="35">
        <f t="shared" si="13"/>
        <v>-0.29618372171563656</v>
      </c>
      <c r="J70" s="35">
        <f t="shared" si="13"/>
        <v>-5.111447817594339E-2</v>
      </c>
      <c r="K70" s="35">
        <f t="shared" si="13"/>
        <v>-0.15662763466042151</v>
      </c>
      <c r="L70" s="35">
        <f t="shared" si="13"/>
        <v>4.5527584359936757E-3</v>
      </c>
      <c r="M70" s="35">
        <f t="shared" si="13"/>
        <v>0.95065789473684204</v>
      </c>
      <c r="N70" s="35">
        <f t="shared" si="13"/>
        <v>-1.2745812090313224E-2</v>
      </c>
      <c r="O70" s="35">
        <f t="shared" si="13"/>
        <v>-7.3170731707317027E-2</v>
      </c>
      <c r="P70" s="35">
        <f t="shared" si="13"/>
        <v>1.4776902887139109</v>
      </c>
      <c r="Q70" s="35">
        <f t="shared" si="13"/>
        <v>0.51971326164874543</v>
      </c>
      <c r="R70" s="35">
        <f t="shared" si="13"/>
        <v>0.40745672436751001</v>
      </c>
      <c r="S70" s="48">
        <f t="shared" si="13"/>
        <v>0.32415902140672781</v>
      </c>
      <c r="T70" s="39">
        <f t="shared" si="13"/>
        <v>-2.3582941622060871E-2</v>
      </c>
      <c r="U70" s="40">
        <f t="shared" si="13"/>
        <v>-2.4903752935045098E-2</v>
      </c>
    </row>
    <row r="71" spans="3:21" x14ac:dyDescent="0.25">
      <c r="C71" s="7" t="s">
        <v>23</v>
      </c>
      <c r="D71" s="39">
        <f t="shared" ref="D71:U71" si="14">D35/D17-1</f>
        <v>8.9041643353848565E-2</v>
      </c>
      <c r="E71" s="35">
        <f t="shared" si="14"/>
        <v>0.28725961538461542</v>
      </c>
      <c r="F71" s="35">
        <f t="shared" si="14"/>
        <v>-7.4884451629061322E-2</v>
      </c>
      <c r="G71" s="35">
        <f t="shared" si="14"/>
        <v>1.0537982413287739</v>
      </c>
      <c r="H71" s="35">
        <f t="shared" si="14"/>
        <v>-0.12380885155643395</v>
      </c>
      <c r="I71" s="35">
        <f t="shared" si="14"/>
        <v>-0.30572664133141136</v>
      </c>
      <c r="J71" s="35">
        <f t="shared" si="14"/>
        <v>-4.4045109000522276E-2</v>
      </c>
      <c r="K71" s="35">
        <f t="shared" si="14"/>
        <v>0.17531504818383992</v>
      </c>
      <c r="L71" s="35">
        <f t="shared" si="14"/>
        <v>6.9932323557847287E-2</v>
      </c>
      <c r="M71" s="35">
        <f t="shared" si="14"/>
        <v>-0.22559652928416485</v>
      </c>
      <c r="N71" s="35">
        <f t="shared" si="14"/>
        <v>0.10037224142515289</v>
      </c>
      <c r="O71" s="35">
        <f t="shared" si="14"/>
        <v>6.5138384120771553E-2</v>
      </c>
      <c r="P71" s="35">
        <f t="shared" si="14"/>
        <v>0.21003134796238254</v>
      </c>
      <c r="Q71" s="35">
        <f t="shared" si="14"/>
        <v>-0.19269102990033227</v>
      </c>
      <c r="R71" s="35">
        <f t="shared" si="14"/>
        <v>0.21116043119847805</v>
      </c>
      <c r="S71" s="48">
        <f t="shared" si="14"/>
        <v>1.9895409645554909</v>
      </c>
      <c r="T71" s="39">
        <f t="shared" si="14"/>
        <v>9.6741445966914696E-2</v>
      </c>
      <c r="U71" s="40">
        <f t="shared" si="14"/>
        <v>0.11420627643526871</v>
      </c>
    </row>
    <row r="72" spans="3:21" x14ac:dyDescent="0.25">
      <c r="C72" s="7" t="s">
        <v>25</v>
      </c>
      <c r="D72" s="39">
        <f t="shared" ref="D72:U72" si="15">D36/D18-1</f>
        <v>8.3509036144578275E-2</v>
      </c>
      <c r="E72" s="35">
        <f t="shared" si="15"/>
        <v>-0.12424574876577066</v>
      </c>
      <c r="F72" s="35">
        <f t="shared" si="15"/>
        <v>-0.21633713993523096</v>
      </c>
      <c r="G72" s="35">
        <f t="shared" si="15"/>
        <v>0.92376773140116342</v>
      </c>
      <c r="H72" s="35">
        <f t="shared" si="15"/>
        <v>-0.16063049853372435</v>
      </c>
      <c r="I72" s="35">
        <f t="shared" si="15"/>
        <v>0.27592630925274264</v>
      </c>
      <c r="J72" s="35">
        <f t="shared" si="15"/>
        <v>0.11843570723096652</v>
      </c>
      <c r="K72" s="35">
        <f t="shared" si="15"/>
        <v>-2.2189504679777095E-2</v>
      </c>
      <c r="L72" s="35">
        <f t="shared" si="15"/>
        <v>0.24984634296250774</v>
      </c>
      <c r="M72" s="35">
        <f t="shared" si="15"/>
        <v>-0.21761658031088082</v>
      </c>
      <c r="N72" s="35">
        <f t="shared" si="15"/>
        <v>0.25470588235294112</v>
      </c>
      <c r="O72" s="35">
        <f t="shared" si="15"/>
        <v>0.28799328295549964</v>
      </c>
      <c r="P72" s="35">
        <f t="shared" si="15"/>
        <v>-0.426812585499316</v>
      </c>
      <c r="Q72" s="35">
        <f t="shared" si="15"/>
        <v>-0.76214574898785425</v>
      </c>
      <c r="R72" s="35">
        <f t="shared" si="15"/>
        <v>-0.21969696969696972</v>
      </c>
      <c r="S72" s="48">
        <f t="shared" si="15"/>
        <v>0.36934848133549725</v>
      </c>
      <c r="T72" s="39">
        <f t="shared" si="15"/>
        <v>8.7669135339520698E-2</v>
      </c>
      <c r="U72" s="40">
        <f t="shared" si="15"/>
        <v>0.10000291655729576</v>
      </c>
    </row>
    <row r="73" spans="3:21" x14ac:dyDescent="0.25">
      <c r="C73" s="7" t="s">
        <v>26</v>
      </c>
      <c r="D73" s="39">
        <f t="shared" ref="D73:U73" si="16">D37/D19-1</f>
        <v>0.44097222222222232</v>
      </c>
      <c r="E73" s="35">
        <f t="shared" si="16"/>
        <v>-0.2787413280475719</v>
      </c>
      <c r="F73" s="35">
        <f t="shared" si="16"/>
        <v>4.4041735310269114E-2</v>
      </c>
      <c r="G73" s="35">
        <f t="shared" si="16"/>
        <v>0.62014250341098598</v>
      </c>
      <c r="H73" s="35">
        <f t="shared" si="16"/>
        <v>-3.7399617590822221E-2</v>
      </c>
      <c r="I73" s="35">
        <f t="shared" si="16"/>
        <v>0.38973105134474317</v>
      </c>
      <c r="J73" s="35">
        <f t="shared" si="16"/>
        <v>0.12797296169573569</v>
      </c>
      <c r="K73" s="35">
        <f t="shared" si="16"/>
        <v>0.22365785256410264</v>
      </c>
      <c r="L73" s="35">
        <f t="shared" si="16"/>
        <v>0.38888888888888884</v>
      </c>
      <c r="M73" s="35">
        <f t="shared" si="16"/>
        <v>5.0409836065573774</v>
      </c>
      <c r="N73" s="35">
        <f t="shared" si="16"/>
        <v>6.5764512457315849E-3</v>
      </c>
      <c r="O73" s="35">
        <f t="shared" si="16"/>
        <v>0.38652663934426235</v>
      </c>
      <c r="P73" s="35">
        <f t="shared" si="16"/>
        <v>0.48832271762208057</v>
      </c>
      <c r="Q73" s="35">
        <f t="shared" si="16"/>
        <v>-0.53649635036496357</v>
      </c>
      <c r="R73" s="35">
        <f t="shared" si="16"/>
        <v>0.46757679180887379</v>
      </c>
      <c r="S73" s="48">
        <f t="shared" si="16"/>
        <v>0.15672396359959562</v>
      </c>
      <c r="T73" s="39">
        <f t="shared" si="16"/>
        <v>0.18503375284822932</v>
      </c>
      <c r="U73" s="40">
        <f t="shared" si="16"/>
        <v>0.18475414003701052</v>
      </c>
    </row>
    <row r="74" spans="3:21" x14ac:dyDescent="0.25">
      <c r="C74" s="7" t="s">
        <v>27</v>
      </c>
      <c r="D74" s="39">
        <f t="shared" ref="D74:U74" si="17">D38/D20-1</f>
        <v>0.26766879827256873</v>
      </c>
      <c r="E74" s="35">
        <f t="shared" si="17"/>
        <v>-0.37459220878909993</v>
      </c>
      <c r="F74" s="35">
        <f t="shared" si="17"/>
        <v>-1.1657831643314687E-3</v>
      </c>
      <c r="G74" s="35">
        <f t="shared" si="17"/>
        <v>0.64054488009530219</v>
      </c>
      <c r="H74" s="35">
        <f t="shared" si="17"/>
        <v>-0.13165624764630568</v>
      </c>
      <c r="I74" s="35">
        <f t="shared" si="17"/>
        <v>1.0671771667246781</v>
      </c>
      <c r="J74" s="35">
        <f t="shared" si="17"/>
        <v>0.13795162735144828</v>
      </c>
      <c r="K74" s="35">
        <f t="shared" si="17"/>
        <v>3.7708947885938926E-2</v>
      </c>
      <c r="L74" s="35">
        <f t="shared" si="17"/>
        <v>0.17881355932203391</v>
      </c>
      <c r="M74" s="35">
        <f t="shared" si="17"/>
        <v>0.7587301587301587</v>
      </c>
      <c r="N74" s="35">
        <f t="shared" si="17"/>
        <v>-5.9318790662074239E-2</v>
      </c>
      <c r="O74" s="35">
        <f t="shared" si="17"/>
        <v>-5.1709027169149824E-2</v>
      </c>
      <c r="P74" s="35">
        <f t="shared" si="17"/>
        <v>0.50762527233115473</v>
      </c>
      <c r="Q74" s="35">
        <f t="shared" si="17"/>
        <v>-0.28271604938271599</v>
      </c>
      <c r="R74" s="35">
        <f t="shared" si="17"/>
        <v>0.26481042654028442</v>
      </c>
      <c r="S74" s="48">
        <f t="shared" si="17"/>
        <v>0.94396920444824639</v>
      </c>
      <c r="T74" s="39">
        <f t="shared" si="17"/>
        <v>0.1346859695387761</v>
      </c>
      <c r="U74" s="40">
        <f t="shared" si="17"/>
        <v>0.1398614204999189</v>
      </c>
    </row>
    <row r="75" spans="3:21" x14ac:dyDescent="0.25">
      <c r="C75" s="7" t="s">
        <v>28</v>
      </c>
      <c r="D75" s="39">
        <f t="shared" ref="D75:U75" si="18">D39/D21-1</f>
        <v>0.39846062759029022</v>
      </c>
      <c r="E75" s="35">
        <f t="shared" si="18"/>
        <v>-0.44435705859221397</v>
      </c>
      <c r="F75" s="35">
        <f t="shared" si="18"/>
        <v>0.22137206961024014</v>
      </c>
      <c r="G75" s="35">
        <f t="shared" si="18"/>
        <v>0.16997108632796376</v>
      </c>
      <c r="H75" s="35">
        <f t="shared" si="18"/>
        <v>9.5267969170102162E-2</v>
      </c>
      <c r="I75" s="35">
        <f t="shared" si="18"/>
        <v>1.3521985198084456</v>
      </c>
      <c r="J75" s="35">
        <f t="shared" si="18"/>
        <v>0.13872202367373831</v>
      </c>
      <c r="K75" s="35">
        <f t="shared" si="18"/>
        <v>0.14237288135593218</v>
      </c>
      <c r="L75" s="35">
        <f t="shared" si="18"/>
        <v>0.30237089964274122</v>
      </c>
      <c r="M75" s="35">
        <f t="shared" si="18"/>
        <v>2.5082644628099175</v>
      </c>
      <c r="N75" s="35">
        <f t="shared" si="18"/>
        <v>0.23987147247834595</v>
      </c>
      <c r="O75" s="35">
        <f t="shared" si="18"/>
        <v>0.18666666666666676</v>
      </c>
      <c r="P75" s="35">
        <f t="shared" si="18"/>
        <v>-0.14455445544554457</v>
      </c>
      <c r="Q75" s="35">
        <f t="shared" si="18"/>
        <v>-0.20845921450151061</v>
      </c>
      <c r="R75" s="35">
        <f t="shared" si="18"/>
        <v>5.5389221556886303E-2</v>
      </c>
      <c r="S75" s="48">
        <f t="shared" si="18"/>
        <v>2.5963887413701539</v>
      </c>
      <c r="T75" s="39">
        <f t="shared" si="18"/>
        <v>0.21066866468083556</v>
      </c>
      <c r="U75" s="40">
        <f t="shared" si="18"/>
        <v>0.20969430450293558</v>
      </c>
    </row>
    <row r="76" spans="3:21" x14ac:dyDescent="0.25">
      <c r="C76" s="7" t="s">
        <v>29</v>
      </c>
      <c r="D76" s="39">
        <f t="shared" ref="D76:U76" si="19">D40/D22-1</f>
        <v>0.12578317075105083</v>
      </c>
      <c r="E76" s="35">
        <f t="shared" si="19"/>
        <v>-0.35618033605057398</v>
      </c>
      <c r="F76" s="35">
        <f t="shared" si="19"/>
        <v>1.7452006980802626E-3</v>
      </c>
      <c r="G76" s="35">
        <f t="shared" si="19"/>
        <v>7.182932230916883E-2</v>
      </c>
      <c r="H76" s="35">
        <f t="shared" si="19"/>
        <v>4.8678956758134495E-2</v>
      </c>
      <c r="I76" s="35">
        <f t="shared" si="19"/>
        <v>2.1520882584712373</v>
      </c>
      <c r="J76" s="35">
        <f t="shared" si="19"/>
        <v>0.16019175975758682</v>
      </c>
      <c r="K76" s="35">
        <f t="shared" si="19"/>
        <v>0.7206012378426172</v>
      </c>
      <c r="L76" s="35">
        <f t="shared" si="19"/>
        <v>-6.3773035887487839E-2</v>
      </c>
      <c r="M76" s="35">
        <f t="shared" si="19"/>
        <v>-0.39800995024875618</v>
      </c>
      <c r="N76" s="35">
        <f t="shared" si="19"/>
        <v>-1.1710973181870976E-3</v>
      </c>
      <c r="O76" s="35">
        <f t="shared" si="19"/>
        <v>1.0587099266125919</v>
      </c>
      <c r="P76" s="35">
        <f t="shared" si="19"/>
        <v>0.30180180180180183</v>
      </c>
      <c r="Q76" s="35">
        <f t="shared" si="19"/>
        <v>-0.43051359516616317</v>
      </c>
      <c r="R76" s="35">
        <f t="shared" si="19"/>
        <v>2.857142857142847E-2</v>
      </c>
      <c r="S76" s="48">
        <f t="shared" si="19"/>
        <v>0.62281270252754384</v>
      </c>
      <c r="T76" s="39">
        <f t="shared" si="19"/>
        <v>0.15731727257862316</v>
      </c>
      <c r="U76" s="40">
        <f t="shared" si="19"/>
        <v>0.16273314696851648</v>
      </c>
    </row>
    <row r="77" spans="3:21" ht="13.8" thickBot="1" x14ac:dyDescent="0.3">
      <c r="C77" s="7" t="s">
        <v>30</v>
      </c>
      <c r="D77" s="39">
        <f t="shared" ref="D77:U77" si="20">D41/D23-1</f>
        <v>9.417498624321996E-2</v>
      </c>
      <c r="E77" s="35">
        <f t="shared" si="20"/>
        <v>-0.465090587715422</v>
      </c>
      <c r="F77" s="35">
        <f t="shared" si="20"/>
        <v>4.9527948448973458E-2</v>
      </c>
      <c r="G77" s="35">
        <f t="shared" si="20"/>
        <v>-1.5607210626185974E-2</v>
      </c>
      <c r="H77" s="35">
        <f t="shared" si="20"/>
        <v>-6.1873282329347079E-2</v>
      </c>
      <c r="I77" s="35">
        <f t="shared" si="20"/>
        <v>0.29298642533936659</v>
      </c>
      <c r="J77" s="35">
        <f t="shared" si="20"/>
        <v>3.0823200844657839E-2</v>
      </c>
      <c r="K77" s="35">
        <f t="shared" si="20"/>
        <v>0.17878741678101329</v>
      </c>
      <c r="L77" s="35">
        <f t="shared" si="20"/>
        <v>2.6352677319876561E-2</v>
      </c>
      <c r="M77" s="35">
        <f t="shared" si="20"/>
        <v>-0.5561594202898551</v>
      </c>
      <c r="N77" s="35">
        <f t="shared" si="20"/>
        <v>-1.5453639082751769E-2</v>
      </c>
      <c r="O77" s="35">
        <f t="shared" si="20"/>
        <v>0.27354745579213291</v>
      </c>
      <c r="P77" s="35">
        <f t="shared" si="20"/>
        <v>3.2948929159801743E-3</v>
      </c>
      <c r="Q77" s="35">
        <f t="shared" si="20"/>
        <v>-0.76775147928994081</v>
      </c>
      <c r="R77" s="35">
        <f t="shared" si="20"/>
        <v>-3.2679738562091498E-2</v>
      </c>
      <c r="S77" s="48">
        <f t="shared" si="20"/>
        <v>4.0194884287454213E-2</v>
      </c>
      <c r="T77" s="39">
        <f t="shared" si="20"/>
        <v>3.2040768812892972E-2</v>
      </c>
      <c r="U77" s="40">
        <f t="shared" si="20"/>
        <v>3.9836043836943169E-2</v>
      </c>
    </row>
    <row r="78" spans="3:21" ht="13.8" thickBot="1" x14ac:dyDescent="0.3">
      <c r="C78" s="8" t="s">
        <v>10</v>
      </c>
      <c r="D78" s="34">
        <f t="shared" ref="D78:U78" si="21">+D60/D24</f>
        <v>6.5519312098330076E-2</v>
      </c>
      <c r="E78" s="34">
        <f t="shared" si="21"/>
        <v>-0.16019308715400127</v>
      </c>
      <c r="F78" s="34">
        <f t="shared" si="21"/>
        <v>-0.13609595526897236</v>
      </c>
      <c r="G78" s="34">
        <f t="shared" si="21"/>
        <v>0.43453704073438132</v>
      </c>
      <c r="H78" s="34">
        <f t="shared" si="21"/>
        <v>-8.2616246682177152E-2</v>
      </c>
      <c r="I78" s="34">
        <f t="shared" si="21"/>
        <v>0.47091832190255634</v>
      </c>
      <c r="J78" s="34">
        <f t="shared" si="21"/>
        <v>2.0873125058435402E-2</v>
      </c>
      <c r="K78" s="34">
        <f t="shared" si="21"/>
        <v>5.8747903380984408E-2</v>
      </c>
      <c r="L78" s="34">
        <f t="shared" si="21"/>
        <v>0.12260593802282319</v>
      </c>
      <c r="M78" s="34">
        <f t="shared" si="21"/>
        <v>0.35877173176789345</v>
      </c>
      <c r="N78" s="34">
        <f t="shared" si="21"/>
        <v>9.2926834764190266E-2</v>
      </c>
      <c r="O78" s="34">
        <f t="shared" si="21"/>
        <v>0.17750052865299218</v>
      </c>
      <c r="P78" s="34">
        <f t="shared" si="21"/>
        <v>0.20242007768150583</v>
      </c>
      <c r="Q78" s="34">
        <f t="shared" si="21"/>
        <v>-0.5070509648688768</v>
      </c>
      <c r="R78" s="34">
        <f t="shared" si="21"/>
        <v>0.1511175646942903</v>
      </c>
      <c r="S78" s="34">
        <f t="shared" si="21"/>
        <v>0.15998147967638171</v>
      </c>
      <c r="T78" s="34">
        <f t="shared" si="21"/>
        <v>3.942728670121734E-2</v>
      </c>
      <c r="U78" s="34">
        <f t="shared" si="21"/>
        <v>4.029498016384303E-2</v>
      </c>
    </row>
  </sheetData>
  <mergeCells count="66">
    <mergeCell ref="J1:U3"/>
    <mergeCell ref="J4:U6"/>
    <mergeCell ref="D8:U8"/>
    <mergeCell ref="C9:C11"/>
    <mergeCell ref="D9:G9"/>
    <mergeCell ref="H9:K9"/>
    <mergeCell ref="L9:O9"/>
    <mergeCell ref="P9:S9"/>
    <mergeCell ref="T9:T11"/>
    <mergeCell ref="U9:U11"/>
    <mergeCell ref="P10:Q10"/>
    <mergeCell ref="R10:S10"/>
    <mergeCell ref="D10:E10"/>
    <mergeCell ref="F10:G10"/>
    <mergeCell ref="H10:I10"/>
    <mergeCell ref="J10:K10"/>
    <mergeCell ref="L10:M10"/>
    <mergeCell ref="N10:O10"/>
    <mergeCell ref="P28:Q28"/>
    <mergeCell ref="R28:S28"/>
    <mergeCell ref="C44:U44"/>
    <mergeCell ref="D26:U26"/>
    <mergeCell ref="C27:C29"/>
    <mergeCell ref="D27:G27"/>
    <mergeCell ref="H27:K27"/>
    <mergeCell ref="L27:O27"/>
    <mergeCell ref="P27:S27"/>
    <mergeCell ref="T27:T29"/>
    <mergeCell ref="U27:U29"/>
    <mergeCell ref="C45:C47"/>
    <mergeCell ref="D45:G45"/>
    <mergeCell ref="H45:K45"/>
    <mergeCell ref="L45:O45"/>
    <mergeCell ref="P45:S45"/>
    <mergeCell ref="T45:T47"/>
    <mergeCell ref="U45:U47"/>
    <mergeCell ref="D28:E28"/>
    <mergeCell ref="F28:G28"/>
    <mergeCell ref="H28:I28"/>
    <mergeCell ref="J28:K28"/>
    <mergeCell ref="L28:M28"/>
    <mergeCell ref="N28:O28"/>
    <mergeCell ref="P46:Q46"/>
    <mergeCell ref="R46:S46"/>
    <mergeCell ref="D46:E46"/>
    <mergeCell ref="F46:G46"/>
    <mergeCell ref="H46:I46"/>
    <mergeCell ref="J46:K46"/>
    <mergeCell ref="L46:M46"/>
    <mergeCell ref="N46:O46"/>
    <mergeCell ref="C62:U62"/>
    <mergeCell ref="C63:C65"/>
    <mergeCell ref="D63:G63"/>
    <mergeCell ref="H63:K63"/>
    <mergeCell ref="L63:O63"/>
    <mergeCell ref="P63:S63"/>
    <mergeCell ref="T63:T65"/>
    <mergeCell ref="U63:U65"/>
    <mergeCell ref="P64:Q64"/>
    <mergeCell ref="R64:S64"/>
    <mergeCell ref="D64:E64"/>
    <mergeCell ref="F64:G64"/>
    <mergeCell ref="H64:I64"/>
    <mergeCell ref="J64:K64"/>
    <mergeCell ref="L64:M64"/>
    <mergeCell ref="N64:O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V78"/>
  <sheetViews>
    <sheetView topLeftCell="B1" workbookViewId="0">
      <selection activeCell="D12" sqref="D12:S23"/>
    </sheetView>
  </sheetViews>
  <sheetFormatPr baseColWidth="10" defaultRowHeight="13.2" x14ac:dyDescent="0.25"/>
  <cols>
    <col min="1" max="2" width="11.5546875" style="50"/>
    <col min="3" max="3" width="13.44140625" style="50" customWidth="1"/>
    <col min="4" max="4" width="9" style="50" bestFit="1" customWidth="1"/>
    <col min="5" max="5" width="8.5546875" style="50" bestFit="1" customWidth="1"/>
    <col min="6" max="7" width="9" style="50" bestFit="1" customWidth="1"/>
    <col min="8" max="8" width="8.5546875" style="50" bestFit="1" customWidth="1"/>
    <col min="9" max="9" width="8.109375" style="50" bestFit="1" customWidth="1"/>
    <col min="10" max="11" width="9" style="50" bestFit="1" customWidth="1"/>
    <col min="12" max="12" width="8.109375" style="50" bestFit="1" customWidth="1"/>
    <col min="13" max="13" width="8.5546875" style="50" bestFit="1" customWidth="1"/>
    <col min="14" max="19" width="8.109375" style="50" bestFit="1" customWidth="1"/>
    <col min="20" max="20" width="14.109375" style="50" bestFit="1" customWidth="1"/>
    <col min="21" max="21" width="12.5546875" style="50" bestFit="1" customWidth="1"/>
    <col min="22" max="16384" width="11.5546875" style="50"/>
  </cols>
  <sheetData>
    <row r="1" spans="3:21" x14ac:dyDescent="0.25">
      <c r="C1" s="11" t="s">
        <v>12</v>
      </c>
      <c r="D1" s="12"/>
      <c r="E1" s="12"/>
      <c r="F1" s="12"/>
      <c r="G1" s="12"/>
      <c r="H1" s="13">
        <f>+(D60+F60+H60+J60)/(+D24+F24+H24+J24)</f>
        <v>-6.2766311275224473E-2</v>
      </c>
      <c r="I1" s="2"/>
      <c r="J1" s="116" t="s">
        <v>34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</row>
    <row r="2" spans="3:21" x14ac:dyDescent="0.25">
      <c r="C2" s="14" t="s">
        <v>13</v>
      </c>
      <c r="D2" s="15"/>
      <c r="E2" s="15"/>
      <c r="F2" s="15"/>
      <c r="G2" s="15"/>
      <c r="H2" s="16">
        <f>+((D60+H60)+2*(F60+J60))/((D24+H24)+2*(F24+J24))</f>
        <v>-4.9150682401999789E-2</v>
      </c>
      <c r="I2" s="2"/>
      <c r="J2" s="119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1"/>
    </row>
    <row r="3" spans="3:21" x14ac:dyDescent="0.25">
      <c r="C3" s="17" t="s">
        <v>14</v>
      </c>
      <c r="D3" s="18"/>
      <c r="E3" s="18"/>
      <c r="F3" s="18"/>
      <c r="G3" s="18"/>
      <c r="H3" s="19">
        <f>+(E60+G60+I60+K60+M60+O60+Q60+S60)/+(E24+G24+I24+K24+M24+O24+Q24+S24)</f>
        <v>2.6262281317359266E-2</v>
      </c>
      <c r="I3" s="2"/>
      <c r="J3" s="119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3:21" x14ac:dyDescent="0.25">
      <c r="C4" s="14" t="s">
        <v>11</v>
      </c>
      <c r="D4" s="15"/>
      <c r="E4" s="15"/>
      <c r="F4" s="15"/>
      <c r="G4" s="15"/>
      <c r="H4" s="16">
        <f>+(L60+M60+N60+O60)/+(L24+M24+N24+O24)</f>
        <v>-8.2530760356367819E-2</v>
      </c>
      <c r="I4" s="2"/>
      <c r="J4" s="116" t="s">
        <v>41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3:21" x14ac:dyDescent="0.25">
      <c r="C5" s="14" t="s">
        <v>16</v>
      </c>
      <c r="D5" s="23"/>
      <c r="E5" s="23"/>
      <c r="F5" s="23"/>
      <c r="G5" s="23"/>
      <c r="H5" s="16">
        <f>+(P60+Q60+R60+S60)/(P24+Q24+R24+S24)</f>
        <v>0.13647300957944278</v>
      </c>
      <c r="I5" s="2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</row>
    <row r="6" spans="3:21" x14ac:dyDescent="0.25">
      <c r="C6" s="20" t="s">
        <v>15</v>
      </c>
      <c r="D6" s="21"/>
      <c r="E6" s="21"/>
      <c r="F6" s="21"/>
      <c r="G6" s="21"/>
      <c r="H6" s="22">
        <f>+U60/U24</f>
        <v>-2.7868470288085874E-2</v>
      </c>
      <c r="I6" s="2"/>
      <c r="J6" s="122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4"/>
    </row>
    <row r="7" spans="3:21" ht="13.8" thickBo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3:21" ht="13.8" thickBot="1" x14ac:dyDescent="0.3">
      <c r="C8" s="3">
        <v>2021</v>
      </c>
      <c r="D8" s="100" t="s">
        <v>38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3:21" ht="13.8" thickBot="1" x14ac:dyDescent="0.3">
      <c r="C9" s="103" t="s">
        <v>17</v>
      </c>
      <c r="D9" s="105" t="s">
        <v>0</v>
      </c>
      <c r="E9" s="106"/>
      <c r="F9" s="106"/>
      <c r="G9" s="107"/>
      <c r="H9" s="108" t="s">
        <v>1</v>
      </c>
      <c r="I9" s="109"/>
      <c r="J9" s="109"/>
      <c r="K9" s="110"/>
      <c r="L9" s="108" t="s">
        <v>2</v>
      </c>
      <c r="M9" s="109"/>
      <c r="N9" s="109"/>
      <c r="O9" s="110"/>
      <c r="P9" s="108" t="s">
        <v>3</v>
      </c>
      <c r="Q9" s="109"/>
      <c r="R9" s="109"/>
      <c r="S9" s="110"/>
      <c r="T9" s="111" t="s">
        <v>4</v>
      </c>
      <c r="U9" s="111" t="s">
        <v>5</v>
      </c>
    </row>
    <row r="10" spans="3:21" ht="13.8" thickBot="1" x14ac:dyDescent="0.3">
      <c r="C10" s="103"/>
      <c r="D10" s="113" t="s">
        <v>6</v>
      </c>
      <c r="E10" s="114"/>
      <c r="F10" s="113" t="s">
        <v>7</v>
      </c>
      <c r="G10" s="114"/>
      <c r="H10" s="113" t="s">
        <v>6</v>
      </c>
      <c r="I10" s="114"/>
      <c r="J10" s="113" t="s">
        <v>7</v>
      </c>
      <c r="K10" s="114"/>
      <c r="L10" s="113" t="s">
        <v>6</v>
      </c>
      <c r="M10" s="114"/>
      <c r="N10" s="113" t="s">
        <v>7</v>
      </c>
      <c r="O10" s="114"/>
      <c r="P10" s="113" t="s">
        <v>6</v>
      </c>
      <c r="Q10" s="114"/>
      <c r="R10" s="113" t="s">
        <v>7</v>
      </c>
      <c r="S10" s="114"/>
      <c r="T10" s="112"/>
      <c r="U10" s="112"/>
    </row>
    <row r="11" spans="3:21" ht="13.8" thickBot="1" x14ac:dyDescent="0.3">
      <c r="C11" s="104"/>
      <c r="D11" s="4" t="s">
        <v>8</v>
      </c>
      <c r="E11" s="4" t="s">
        <v>9</v>
      </c>
      <c r="F11" s="4" t="s">
        <v>8</v>
      </c>
      <c r="G11" s="5" t="s">
        <v>9</v>
      </c>
      <c r="H11" s="4" t="s">
        <v>8</v>
      </c>
      <c r="I11" s="4" t="s">
        <v>9</v>
      </c>
      <c r="J11" s="4" t="s">
        <v>8</v>
      </c>
      <c r="K11" s="4" t="s">
        <v>9</v>
      </c>
      <c r="L11" s="4" t="s">
        <v>8</v>
      </c>
      <c r="M11" s="4" t="s">
        <v>9</v>
      </c>
      <c r="N11" s="4" t="s">
        <v>8</v>
      </c>
      <c r="O11" s="4" t="s">
        <v>9</v>
      </c>
      <c r="P11" s="4" t="s">
        <v>8</v>
      </c>
      <c r="Q11" s="4" t="s">
        <v>9</v>
      </c>
      <c r="R11" s="4" t="s">
        <v>8</v>
      </c>
      <c r="S11" s="4" t="s">
        <v>9</v>
      </c>
      <c r="T11" s="112"/>
      <c r="U11" s="112"/>
    </row>
    <row r="12" spans="3:21" x14ac:dyDescent="0.25">
      <c r="C12" s="6" t="s">
        <v>18</v>
      </c>
      <c r="D12" s="26">
        <v>17642</v>
      </c>
      <c r="E12" s="27">
        <v>3738</v>
      </c>
      <c r="F12" s="27">
        <v>46478</v>
      </c>
      <c r="G12" s="27">
        <v>18468</v>
      </c>
      <c r="H12" s="27">
        <v>12178</v>
      </c>
      <c r="I12" s="27">
        <v>2950</v>
      </c>
      <c r="J12" s="27">
        <v>44392</v>
      </c>
      <c r="K12" s="27">
        <v>17850</v>
      </c>
      <c r="L12" s="27">
        <v>3994</v>
      </c>
      <c r="M12" s="27">
        <v>448</v>
      </c>
      <c r="N12" s="27">
        <v>7250</v>
      </c>
      <c r="O12" s="27">
        <v>3363</v>
      </c>
      <c r="P12" s="27">
        <v>418</v>
      </c>
      <c r="Q12" s="27">
        <v>2073</v>
      </c>
      <c r="R12" s="27">
        <v>938</v>
      </c>
      <c r="S12" s="44">
        <v>4661</v>
      </c>
      <c r="T12" s="26">
        <f>SUM(D12:S12)</f>
        <v>186841</v>
      </c>
      <c r="U12" s="28">
        <f>D12+E12+H12+I12+L12+M12+P12+Q12+(2*(F12+G12+J12+K12+N12+O12+R12+S12))</f>
        <v>330241</v>
      </c>
    </row>
    <row r="13" spans="3:21" x14ac:dyDescent="0.25">
      <c r="C13" s="7" t="s">
        <v>19</v>
      </c>
      <c r="D13" s="29">
        <v>18394</v>
      </c>
      <c r="E13" s="25">
        <v>3554</v>
      </c>
      <c r="F13" s="25">
        <v>48881</v>
      </c>
      <c r="G13" s="25">
        <v>18957</v>
      </c>
      <c r="H13" s="25">
        <v>15311</v>
      </c>
      <c r="I13" s="25">
        <v>3995</v>
      </c>
      <c r="J13" s="25">
        <v>46216</v>
      </c>
      <c r="K13" s="25">
        <v>19595</v>
      </c>
      <c r="L13" s="25">
        <v>4148</v>
      </c>
      <c r="M13" s="25">
        <v>601</v>
      </c>
      <c r="N13" s="25">
        <v>7048</v>
      </c>
      <c r="O13" s="25">
        <v>4981</v>
      </c>
      <c r="P13" s="25">
        <v>390</v>
      </c>
      <c r="Q13" s="25">
        <v>909</v>
      </c>
      <c r="R13" s="25">
        <v>970</v>
      </c>
      <c r="S13" s="45">
        <v>6233</v>
      </c>
      <c r="T13" s="29">
        <f t="shared" ref="T13:T16" si="0">SUM(D13:S13)</f>
        <v>200183</v>
      </c>
      <c r="U13" s="30">
        <f t="shared" ref="U13:U23" si="1">D13+E13+H13+I13+L13+M13+P13+Q13+(2*(F13+G13+J13+K13+N13+O13+R13+S13))</f>
        <v>353064</v>
      </c>
    </row>
    <row r="14" spans="3:21" x14ac:dyDescent="0.25">
      <c r="C14" s="10" t="s">
        <v>20</v>
      </c>
      <c r="D14" s="29">
        <v>18599</v>
      </c>
      <c r="E14" s="25">
        <v>5192</v>
      </c>
      <c r="F14" s="25">
        <v>50297</v>
      </c>
      <c r="G14" s="25">
        <v>25454</v>
      </c>
      <c r="H14" s="25">
        <v>15609</v>
      </c>
      <c r="I14" s="25">
        <v>3850</v>
      </c>
      <c r="J14" s="25">
        <v>59547</v>
      </c>
      <c r="K14" s="25">
        <v>21818</v>
      </c>
      <c r="L14" s="25">
        <v>5215</v>
      </c>
      <c r="M14" s="25">
        <v>364</v>
      </c>
      <c r="N14" s="25">
        <v>9096</v>
      </c>
      <c r="O14" s="25">
        <v>5872</v>
      </c>
      <c r="P14" s="25">
        <v>344</v>
      </c>
      <c r="Q14" s="25">
        <v>1796</v>
      </c>
      <c r="R14" s="25">
        <v>972</v>
      </c>
      <c r="S14" s="45">
        <v>3990</v>
      </c>
      <c r="T14" s="29">
        <f t="shared" si="0"/>
        <v>228015</v>
      </c>
      <c r="U14" s="30">
        <f t="shared" si="1"/>
        <v>405061</v>
      </c>
    </row>
    <row r="15" spans="3:21" x14ac:dyDescent="0.25">
      <c r="C15" s="10" t="s">
        <v>21</v>
      </c>
      <c r="D15" s="29">
        <v>15552</v>
      </c>
      <c r="E15" s="25">
        <v>3069</v>
      </c>
      <c r="F15" s="25">
        <v>41743</v>
      </c>
      <c r="G15" s="25">
        <v>23408</v>
      </c>
      <c r="H15" s="25">
        <v>13946</v>
      </c>
      <c r="I15" s="25">
        <v>5399</v>
      </c>
      <c r="J15" s="25">
        <v>56534</v>
      </c>
      <c r="K15" s="25">
        <v>21368</v>
      </c>
      <c r="L15" s="25">
        <v>3426</v>
      </c>
      <c r="M15" s="25">
        <v>336</v>
      </c>
      <c r="N15" s="25">
        <v>5833</v>
      </c>
      <c r="O15" s="25">
        <v>3773</v>
      </c>
      <c r="P15" s="25">
        <v>387</v>
      </c>
      <c r="Q15" s="25">
        <v>670</v>
      </c>
      <c r="R15" s="25">
        <v>1045</v>
      </c>
      <c r="S15" s="45">
        <v>3162</v>
      </c>
      <c r="T15" s="29">
        <f t="shared" si="0"/>
        <v>199651</v>
      </c>
      <c r="U15" s="30">
        <f t="shared" si="1"/>
        <v>356517</v>
      </c>
    </row>
    <row r="16" spans="3:21" x14ac:dyDescent="0.25">
      <c r="C16" s="10" t="s">
        <v>22</v>
      </c>
      <c r="D16" s="29">
        <v>17244</v>
      </c>
      <c r="E16" s="25">
        <v>4453</v>
      </c>
      <c r="F16" s="25">
        <v>50930</v>
      </c>
      <c r="G16" s="25">
        <v>8709</v>
      </c>
      <c r="H16" s="25">
        <v>15315</v>
      </c>
      <c r="I16" s="25">
        <v>5372</v>
      </c>
      <c r="J16" s="25">
        <v>47606</v>
      </c>
      <c r="K16" s="25">
        <v>19450</v>
      </c>
      <c r="L16" s="25">
        <v>4038</v>
      </c>
      <c r="M16" s="25">
        <v>176</v>
      </c>
      <c r="N16" s="25">
        <v>8022</v>
      </c>
      <c r="O16" s="25">
        <v>2808</v>
      </c>
      <c r="P16" s="25">
        <v>382</v>
      </c>
      <c r="Q16" s="25">
        <v>604</v>
      </c>
      <c r="R16" s="25">
        <v>1389</v>
      </c>
      <c r="S16" s="45">
        <v>2000</v>
      </c>
      <c r="T16" s="29">
        <f t="shared" si="0"/>
        <v>188498</v>
      </c>
      <c r="U16" s="30">
        <f t="shared" si="1"/>
        <v>329412</v>
      </c>
    </row>
    <row r="17" spans="3:22" x14ac:dyDescent="0.25">
      <c r="C17" s="7" t="s">
        <v>23</v>
      </c>
      <c r="D17" s="29">
        <v>15873</v>
      </c>
      <c r="E17" s="25">
        <v>2705</v>
      </c>
      <c r="F17" s="25">
        <v>45730</v>
      </c>
      <c r="G17" s="25">
        <v>16005</v>
      </c>
      <c r="H17" s="25">
        <v>14223</v>
      </c>
      <c r="I17" s="25">
        <v>4797</v>
      </c>
      <c r="J17" s="25">
        <v>47697</v>
      </c>
      <c r="K17" s="25">
        <v>15687</v>
      </c>
      <c r="L17" s="25">
        <v>3864</v>
      </c>
      <c r="M17" s="25">
        <v>186</v>
      </c>
      <c r="N17" s="25">
        <v>7614</v>
      </c>
      <c r="O17" s="25">
        <v>4410</v>
      </c>
      <c r="P17" s="25">
        <v>176</v>
      </c>
      <c r="Q17" s="25">
        <v>365</v>
      </c>
      <c r="R17" s="25">
        <v>718</v>
      </c>
      <c r="S17" s="45">
        <v>1562</v>
      </c>
      <c r="T17" s="29">
        <f t="shared" ref="T17:T23" si="2">SUM(D17:S17)</f>
        <v>181612</v>
      </c>
      <c r="U17" s="30">
        <f t="shared" si="1"/>
        <v>321035</v>
      </c>
    </row>
    <row r="18" spans="3:22" x14ac:dyDescent="0.25">
      <c r="C18" s="10" t="s">
        <v>25</v>
      </c>
      <c r="D18" s="29">
        <v>15092</v>
      </c>
      <c r="E18" s="25">
        <v>1846</v>
      </c>
      <c r="F18" s="25">
        <v>48317</v>
      </c>
      <c r="G18" s="25">
        <v>14751</v>
      </c>
      <c r="H18" s="25">
        <v>11544</v>
      </c>
      <c r="I18" s="25">
        <v>4012</v>
      </c>
      <c r="J18" s="25">
        <v>42297</v>
      </c>
      <c r="K18" s="25">
        <v>17720</v>
      </c>
      <c r="L18" s="25">
        <v>3769</v>
      </c>
      <c r="M18" s="25">
        <v>185</v>
      </c>
      <c r="N18" s="25">
        <v>7643</v>
      </c>
      <c r="O18" s="25">
        <v>3759</v>
      </c>
      <c r="P18" s="25">
        <v>234</v>
      </c>
      <c r="Q18" s="25">
        <v>648</v>
      </c>
      <c r="R18" s="25">
        <v>1101</v>
      </c>
      <c r="S18" s="45">
        <v>2426</v>
      </c>
      <c r="T18" s="29">
        <f t="shared" si="2"/>
        <v>175344</v>
      </c>
      <c r="U18" s="30">
        <f t="shared" si="1"/>
        <v>313358</v>
      </c>
    </row>
    <row r="19" spans="3:22" x14ac:dyDescent="0.25">
      <c r="C19" s="7" t="s">
        <v>26</v>
      </c>
      <c r="D19" s="29">
        <v>17497</v>
      </c>
      <c r="E19" s="25">
        <v>1811</v>
      </c>
      <c r="F19" s="25">
        <v>57890</v>
      </c>
      <c r="G19" s="25">
        <v>14798</v>
      </c>
      <c r="H19" s="25">
        <v>14345</v>
      </c>
      <c r="I19" s="25">
        <v>4486</v>
      </c>
      <c r="J19" s="25">
        <v>48908</v>
      </c>
      <c r="K19" s="25">
        <v>23897</v>
      </c>
      <c r="L19" s="25">
        <v>3182</v>
      </c>
      <c r="M19" s="25">
        <v>386</v>
      </c>
      <c r="N19" s="25">
        <v>6977</v>
      </c>
      <c r="O19" s="25">
        <v>4898</v>
      </c>
      <c r="P19" s="25">
        <v>242</v>
      </c>
      <c r="Q19" s="25">
        <v>321</v>
      </c>
      <c r="R19" s="25">
        <v>871</v>
      </c>
      <c r="S19" s="45">
        <v>1975</v>
      </c>
      <c r="T19" s="29">
        <f t="shared" si="2"/>
        <v>202484</v>
      </c>
      <c r="U19" s="30">
        <f t="shared" si="1"/>
        <v>362698</v>
      </c>
    </row>
    <row r="20" spans="3:22" x14ac:dyDescent="0.25">
      <c r="C20" s="10" t="s">
        <v>27</v>
      </c>
      <c r="D20" s="29">
        <v>14279</v>
      </c>
      <c r="E20" s="25">
        <v>3162</v>
      </c>
      <c r="F20" s="25">
        <v>48104</v>
      </c>
      <c r="G20" s="25">
        <v>17323</v>
      </c>
      <c r="H20" s="25">
        <v>14913</v>
      </c>
      <c r="I20" s="25">
        <v>4218</v>
      </c>
      <c r="J20" s="25">
        <v>42998</v>
      </c>
      <c r="K20" s="25">
        <v>20704</v>
      </c>
      <c r="L20" s="25">
        <v>3738</v>
      </c>
      <c r="M20" s="25">
        <v>453</v>
      </c>
      <c r="N20" s="25">
        <v>9187</v>
      </c>
      <c r="O20" s="25">
        <v>4152</v>
      </c>
      <c r="P20" s="25">
        <v>266</v>
      </c>
      <c r="Q20" s="25">
        <v>1028</v>
      </c>
      <c r="R20" s="25">
        <v>1221</v>
      </c>
      <c r="S20" s="45">
        <v>3626</v>
      </c>
      <c r="T20" s="29">
        <f t="shared" si="2"/>
        <v>189372</v>
      </c>
      <c r="U20" s="30">
        <f t="shared" si="1"/>
        <v>336687</v>
      </c>
    </row>
    <row r="21" spans="3:22" x14ac:dyDescent="0.25">
      <c r="C21" s="7" t="s">
        <v>28</v>
      </c>
      <c r="D21" s="29">
        <v>16794</v>
      </c>
      <c r="E21" s="25">
        <v>2720</v>
      </c>
      <c r="F21" s="25">
        <v>61137</v>
      </c>
      <c r="G21" s="25">
        <v>10920</v>
      </c>
      <c r="H21" s="25">
        <v>14546</v>
      </c>
      <c r="I21" s="25">
        <v>3285</v>
      </c>
      <c r="J21" s="25">
        <v>49614</v>
      </c>
      <c r="K21" s="25">
        <v>25083</v>
      </c>
      <c r="L21" s="25">
        <v>4367</v>
      </c>
      <c r="M21" s="25">
        <v>206</v>
      </c>
      <c r="N21" s="25">
        <v>10502</v>
      </c>
      <c r="O21" s="25">
        <v>2976</v>
      </c>
      <c r="P21" s="25">
        <v>796</v>
      </c>
      <c r="Q21" s="25">
        <v>546</v>
      </c>
      <c r="R21" s="25">
        <v>2592</v>
      </c>
      <c r="S21" s="45">
        <v>1285</v>
      </c>
      <c r="T21" s="29">
        <f t="shared" si="2"/>
        <v>207369</v>
      </c>
      <c r="U21" s="30">
        <f t="shared" si="1"/>
        <v>371478</v>
      </c>
    </row>
    <row r="22" spans="3:22" x14ac:dyDescent="0.25">
      <c r="C22" s="10" t="s">
        <v>29</v>
      </c>
      <c r="D22" s="29">
        <v>14477</v>
      </c>
      <c r="E22" s="25">
        <v>2810</v>
      </c>
      <c r="F22" s="25">
        <v>52824</v>
      </c>
      <c r="G22" s="25">
        <v>13068</v>
      </c>
      <c r="H22" s="25">
        <v>15260</v>
      </c>
      <c r="I22" s="25">
        <v>2626</v>
      </c>
      <c r="J22" s="25">
        <v>41285</v>
      </c>
      <c r="K22" s="25">
        <v>25755</v>
      </c>
      <c r="L22" s="25">
        <v>2778</v>
      </c>
      <c r="M22" s="25">
        <v>340</v>
      </c>
      <c r="N22" s="25">
        <v>6386</v>
      </c>
      <c r="O22" s="25">
        <v>3758</v>
      </c>
      <c r="P22" s="25">
        <v>344</v>
      </c>
      <c r="Q22" s="25">
        <v>653</v>
      </c>
      <c r="R22" s="25">
        <v>1122</v>
      </c>
      <c r="S22" s="45">
        <v>2683</v>
      </c>
      <c r="T22" s="29">
        <f t="shared" si="2"/>
        <v>186169</v>
      </c>
      <c r="U22" s="30">
        <f t="shared" si="1"/>
        <v>333050</v>
      </c>
    </row>
    <row r="23" spans="3:22" ht="13.8" thickBot="1" x14ac:dyDescent="0.3">
      <c r="C23" s="7" t="s">
        <v>30</v>
      </c>
      <c r="D23" s="31">
        <v>15602</v>
      </c>
      <c r="E23" s="32">
        <v>3437</v>
      </c>
      <c r="F23" s="32">
        <v>57230</v>
      </c>
      <c r="G23" s="32">
        <v>18497</v>
      </c>
      <c r="H23" s="32">
        <v>15552</v>
      </c>
      <c r="I23" s="32">
        <v>2514</v>
      </c>
      <c r="J23" s="32">
        <v>53997</v>
      </c>
      <c r="K23" s="32">
        <v>21878</v>
      </c>
      <c r="L23" s="32">
        <v>4231</v>
      </c>
      <c r="M23" s="32">
        <v>504</v>
      </c>
      <c r="N23" s="32">
        <v>10171</v>
      </c>
      <c r="O23" s="32">
        <v>5349</v>
      </c>
      <c r="P23" s="32">
        <v>594</v>
      </c>
      <c r="Q23" s="32">
        <v>504</v>
      </c>
      <c r="R23" s="32">
        <v>1647</v>
      </c>
      <c r="S23" s="46">
        <v>3200</v>
      </c>
      <c r="T23" s="31">
        <f t="shared" si="2"/>
        <v>214907</v>
      </c>
      <c r="U23" s="33">
        <f t="shared" si="1"/>
        <v>386876</v>
      </c>
    </row>
    <row r="24" spans="3:22" ht="13.8" thickBot="1" x14ac:dyDescent="0.3">
      <c r="C24" s="8" t="s">
        <v>10</v>
      </c>
      <c r="D24" s="24">
        <f>SUM(D12:D23)</f>
        <v>197045</v>
      </c>
      <c r="E24" s="24">
        <f t="shared" ref="E24:U24" si="3">SUM(E12:E23)</f>
        <v>38497</v>
      </c>
      <c r="F24" s="24">
        <f t="shared" si="3"/>
        <v>609561</v>
      </c>
      <c r="G24" s="24">
        <f t="shared" si="3"/>
        <v>200358</v>
      </c>
      <c r="H24" s="24">
        <f t="shared" si="3"/>
        <v>172742</v>
      </c>
      <c r="I24" s="24">
        <f t="shared" si="3"/>
        <v>47504</v>
      </c>
      <c r="J24" s="24">
        <f t="shared" si="3"/>
        <v>581091</v>
      </c>
      <c r="K24" s="24">
        <f t="shared" si="3"/>
        <v>250805</v>
      </c>
      <c r="L24" s="24">
        <f t="shared" si="3"/>
        <v>46750</v>
      </c>
      <c r="M24" s="24">
        <f t="shared" si="3"/>
        <v>4185</v>
      </c>
      <c r="N24" s="24">
        <f t="shared" si="3"/>
        <v>95729</v>
      </c>
      <c r="O24" s="24">
        <f t="shared" si="3"/>
        <v>50099</v>
      </c>
      <c r="P24" s="24">
        <f t="shared" si="3"/>
        <v>4573</v>
      </c>
      <c r="Q24" s="24">
        <f t="shared" si="3"/>
        <v>10117</v>
      </c>
      <c r="R24" s="24">
        <f t="shared" si="3"/>
        <v>14586</v>
      </c>
      <c r="S24" s="24">
        <f t="shared" si="3"/>
        <v>36803</v>
      </c>
      <c r="T24" s="24">
        <f t="shared" si="3"/>
        <v>2360445</v>
      </c>
      <c r="U24" s="24">
        <f t="shared" si="3"/>
        <v>4199477</v>
      </c>
      <c r="V24" s="51"/>
    </row>
    <row r="25" spans="3:22" ht="13.8" thickBot="1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3:22" ht="13.8" thickBot="1" x14ac:dyDescent="0.3">
      <c r="C26" s="3">
        <v>2022</v>
      </c>
      <c r="D26" s="100" t="s">
        <v>39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3:22" ht="13.8" thickBot="1" x14ac:dyDescent="0.3">
      <c r="C27" s="103" t="s">
        <v>17</v>
      </c>
      <c r="D27" s="105" t="s">
        <v>0</v>
      </c>
      <c r="E27" s="106"/>
      <c r="F27" s="106"/>
      <c r="G27" s="107"/>
      <c r="H27" s="108" t="s">
        <v>1</v>
      </c>
      <c r="I27" s="109"/>
      <c r="J27" s="109"/>
      <c r="K27" s="110"/>
      <c r="L27" s="108" t="s">
        <v>2</v>
      </c>
      <c r="M27" s="109"/>
      <c r="N27" s="109"/>
      <c r="O27" s="110"/>
      <c r="P27" s="108" t="s">
        <v>3</v>
      </c>
      <c r="Q27" s="109"/>
      <c r="R27" s="109"/>
      <c r="S27" s="110"/>
      <c r="T27" s="111" t="s">
        <v>4</v>
      </c>
      <c r="U27" s="111" t="s">
        <v>5</v>
      </c>
    </row>
    <row r="28" spans="3:22" ht="13.8" thickBot="1" x14ac:dyDescent="0.3">
      <c r="C28" s="103"/>
      <c r="D28" s="113" t="s">
        <v>6</v>
      </c>
      <c r="E28" s="114"/>
      <c r="F28" s="113" t="s">
        <v>7</v>
      </c>
      <c r="G28" s="114"/>
      <c r="H28" s="113" t="s">
        <v>6</v>
      </c>
      <c r="I28" s="114"/>
      <c r="J28" s="113" t="s">
        <v>7</v>
      </c>
      <c r="K28" s="114"/>
      <c r="L28" s="113" t="s">
        <v>6</v>
      </c>
      <c r="M28" s="114"/>
      <c r="N28" s="113" t="s">
        <v>7</v>
      </c>
      <c r="O28" s="114"/>
      <c r="P28" s="113" t="s">
        <v>6</v>
      </c>
      <c r="Q28" s="114"/>
      <c r="R28" s="113" t="s">
        <v>7</v>
      </c>
      <c r="S28" s="114"/>
      <c r="T28" s="112"/>
      <c r="U28" s="112"/>
    </row>
    <row r="29" spans="3:22" ht="13.8" thickBot="1" x14ac:dyDescent="0.3">
      <c r="C29" s="104"/>
      <c r="D29" s="4" t="s">
        <v>8</v>
      </c>
      <c r="E29" s="4" t="s">
        <v>9</v>
      </c>
      <c r="F29" s="4" t="s">
        <v>8</v>
      </c>
      <c r="G29" s="5" t="s">
        <v>9</v>
      </c>
      <c r="H29" s="4" t="s">
        <v>8</v>
      </c>
      <c r="I29" s="4" t="s">
        <v>9</v>
      </c>
      <c r="J29" s="4" t="s">
        <v>8</v>
      </c>
      <c r="K29" s="4" t="s">
        <v>9</v>
      </c>
      <c r="L29" s="4" t="s">
        <v>8</v>
      </c>
      <c r="M29" s="4" t="s">
        <v>9</v>
      </c>
      <c r="N29" s="4" t="s">
        <v>8</v>
      </c>
      <c r="O29" s="4" t="s">
        <v>9</v>
      </c>
      <c r="P29" s="4" t="s">
        <v>8</v>
      </c>
      <c r="Q29" s="4" t="s">
        <v>9</v>
      </c>
      <c r="R29" s="4" t="s">
        <v>8</v>
      </c>
      <c r="S29" s="4" t="s">
        <v>9</v>
      </c>
      <c r="T29" s="112"/>
      <c r="U29" s="112"/>
    </row>
    <row r="30" spans="3:22" x14ac:dyDescent="0.25">
      <c r="C30" s="6" t="s">
        <v>18</v>
      </c>
      <c r="D30" s="26">
        <v>14751</v>
      </c>
      <c r="E30" s="27">
        <v>4294</v>
      </c>
      <c r="F30" s="27">
        <v>54005</v>
      </c>
      <c r="G30" s="27">
        <v>7732</v>
      </c>
      <c r="H30" s="27">
        <v>12799</v>
      </c>
      <c r="I30" s="27">
        <v>2028</v>
      </c>
      <c r="J30" s="27">
        <v>47475</v>
      </c>
      <c r="K30" s="27">
        <v>20296</v>
      </c>
      <c r="L30" s="27">
        <v>3246</v>
      </c>
      <c r="M30" s="27">
        <v>173</v>
      </c>
      <c r="N30" s="27">
        <v>6650</v>
      </c>
      <c r="O30" s="27">
        <v>4061</v>
      </c>
      <c r="P30" s="27">
        <v>874</v>
      </c>
      <c r="Q30" s="27">
        <v>886</v>
      </c>
      <c r="R30" s="27">
        <v>1509</v>
      </c>
      <c r="S30" s="44">
        <v>2677</v>
      </c>
      <c r="T30" s="26">
        <f>SUM(D30:S30)</f>
        <v>183456</v>
      </c>
      <c r="U30" s="28">
        <f>D30+E30+H30+I30+L30+M30+P30+Q30+(2*(F30+G30+J30+K30+N30+O30+R30+S30))</f>
        <v>327861</v>
      </c>
      <c r="V30" s="51"/>
    </row>
    <row r="31" spans="3:22" x14ac:dyDescent="0.25">
      <c r="C31" s="7" t="s">
        <v>19</v>
      </c>
      <c r="D31" s="29">
        <v>16235</v>
      </c>
      <c r="E31" s="25">
        <v>3247</v>
      </c>
      <c r="F31" s="25">
        <v>56899</v>
      </c>
      <c r="G31" s="25">
        <v>14761</v>
      </c>
      <c r="H31" s="25">
        <v>10875</v>
      </c>
      <c r="I31" s="25">
        <v>2874</v>
      </c>
      <c r="J31" s="25">
        <v>46529</v>
      </c>
      <c r="K31" s="25">
        <v>15927</v>
      </c>
      <c r="L31" s="25">
        <v>2628</v>
      </c>
      <c r="M31" s="25">
        <v>151</v>
      </c>
      <c r="N31" s="25">
        <v>5046</v>
      </c>
      <c r="O31" s="25">
        <v>3560</v>
      </c>
      <c r="P31" s="25">
        <v>453</v>
      </c>
      <c r="Q31" s="25">
        <v>474</v>
      </c>
      <c r="R31" s="25">
        <v>1016</v>
      </c>
      <c r="S31" s="45">
        <v>4826</v>
      </c>
      <c r="T31" s="29">
        <f t="shared" ref="T31:T34" si="4">SUM(D31:S31)</f>
        <v>185501</v>
      </c>
      <c r="U31" s="30">
        <f t="shared" ref="U31:U41" si="5">D31+E31+H31+I31+L31+M31+P31+Q31+(2*(F31+G31+J31+K31+N31+O31+R31+S31))</f>
        <v>334065</v>
      </c>
      <c r="V31" s="51"/>
    </row>
    <row r="32" spans="3:22" x14ac:dyDescent="0.25">
      <c r="C32" s="7" t="s">
        <v>20</v>
      </c>
      <c r="D32" s="29">
        <v>13395</v>
      </c>
      <c r="E32" s="25">
        <v>3428</v>
      </c>
      <c r="F32" s="25">
        <v>50487</v>
      </c>
      <c r="G32" s="25">
        <v>18648</v>
      </c>
      <c r="H32" s="25">
        <v>12176</v>
      </c>
      <c r="I32" s="25">
        <v>3260</v>
      </c>
      <c r="J32" s="25">
        <v>58483</v>
      </c>
      <c r="K32" s="25">
        <v>21777</v>
      </c>
      <c r="L32" s="25">
        <v>3371</v>
      </c>
      <c r="M32" s="25">
        <v>244</v>
      </c>
      <c r="N32" s="25">
        <v>8088</v>
      </c>
      <c r="O32" s="25">
        <v>5496</v>
      </c>
      <c r="P32" s="25">
        <v>613</v>
      </c>
      <c r="Q32" s="25">
        <v>571</v>
      </c>
      <c r="R32" s="25">
        <v>2713</v>
      </c>
      <c r="S32" s="45">
        <v>6317</v>
      </c>
      <c r="T32" s="29">
        <f t="shared" si="4"/>
        <v>209067</v>
      </c>
      <c r="U32" s="30">
        <f t="shared" si="5"/>
        <v>381076</v>
      </c>
      <c r="V32" s="51"/>
    </row>
    <row r="33" spans="3:22" x14ac:dyDescent="0.25">
      <c r="C33" s="7" t="s">
        <v>21</v>
      </c>
      <c r="D33" s="29">
        <v>13030</v>
      </c>
      <c r="E33" s="25">
        <v>3460</v>
      </c>
      <c r="F33" s="25">
        <v>46846</v>
      </c>
      <c r="G33" s="25">
        <v>21173</v>
      </c>
      <c r="H33" s="25">
        <v>11575</v>
      </c>
      <c r="I33" s="25">
        <v>3028</v>
      </c>
      <c r="J33" s="25">
        <v>55187</v>
      </c>
      <c r="K33" s="25">
        <v>22267</v>
      </c>
      <c r="L33" s="25">
        <v>3449</v>
      </c>
      <c r="M33" s="25">
        <v>289</v>
      </c>
      <c r="N33" s="25">
        <v>6947</v>
      </c>
      <c r="O33" s="25">
        <v>3861</v>
      </c>
      <c r="P33" s="25">
        <v>518</v>
      </c>
      <c r="Q33" s="25">
        <v>565</v>
      </c>
      <c r="R33" s="25">
        <v>1161</v>
      </c>
      <c r="S33" s="45">
        <v>5007</v>
      </c>
      <c r="T33" s="29">
        <f t="shared" si="4"/>
        <v>198363</v>
      </c>
      <c r="U33" s="30">
        <f t="shared" si="5"/>
        <v>360812</v>
      </c>
      <c r="V33" s="51"/>
    </row>
    <row r="34" spans="3:22" x14ac:dyDescent="0.25">
      <c r="C34" s="7" t="s">
        <v>22</v>
      </c>
      <c r="D34" s="29">
        <v>13731</v>
      </c>
      <c r="E34" s="25">
        <v>2824</v>
      </c>
      <c r="F34" s="25">
        <v>47711</v>
      </c>
      <c r="G34" s="25">
        <v>15621</v>
      </c>
      <c r="H34" s="25">
        <v>14609</v>
      </c>
      <c r="I34" s="25">
        <v>5922</v>
      </c>
      <c r="J34" s="25">
        <v>54779</v>
      </c>
      <c r="K34" s="25">
        <v>21350</v>
      </c>
      <c r="L34" s="25">
        <v>3734</v>
      </c>
      <c r="M34" s="25">
        <v>304</v>
      </c>
      <c r="N34" s="25">
        <v>8238</v>
      </c>
      <c r="O34" s="25">
        <v>5084</v>
      </c>
      <c r="P34" s="25">
        <v>381</v>
      </c>
      <c r="Q34" s="25">
        <v>279</v>
      </c>
      <c r="R34" s="25">
        <v>1502</v>
      </c>
      <c r="S34" s="45">
        <v>3270</v>
      </c>
      <c r="T34" s="29">
        <f t="shared" si="4"/>
        <v>199339</v>
      </c>
      <c r="U34" s="30">
        <f t="shared" si="5"/>
        <v>356894</v>
      </c>
      <c r="V34" s="51"/>
    </row>
    <row r="35" spans="3:22" x14ac:dyDescent="0.25">
      <c r="C35" s="7" t="s">
        <v>23</v>
      </c>
      <c r="D35" s="29">
        <v>12511</v>
      </c>
      <c r="E35" s="25">
        <v>3328</v>
      </c>
      <c r="F35" s="25">
        <v>43921</v>
      </c>
      <c r="G35" s="25">
        <v>16376</v>
      </c>
      <c r="H35" s="25">
        <v>14167</v>
      </c>
      <c r="I35" s="25">
        <v>7631</v>
      </c>
      <c r="J35" s="25">
        <v>51697</v>
      </c>
      <c r="K35" s="25">
        <v>21584</v>
      </c>
      <c r="L35" s="25">
        <v>3103</v>
      </c>
      <c r="M35" s="25">
        <v>461</v>
      </c>
      <c r="N35" s="25">
        <v>7522</v>
      </c>
      <c r="O35" s="25">
        <v>3577</v>
      </c>
      <c r="P35" s="25">
        <v>638</v>
      </c>
      <c r="Q35" s="25">
        <v>301</v>
      </c>
      <c r="R35" s="25">
        <v>1577</v>
      </c>
      <c r="S35" s="45">
        <v>1721</v>
      </c>
      <c r="T35" s="29">
        <f t="shared" ref="T35:T41" si="6">SUM(D35:S35)</f>
        <v>190115</v>
      </c>
      <c r="U35" s="30">
        <f t="shared" si="5"/>
        <v>338090</v>
      </c>
      <c r="V35" s="51"/>
    </row>
    <row r="36" spans="3:22" x14ac:dyDescent="0.25">
      <c r="C36" s="7" t="s">
        <v>25</v>
      </c>
      <c r="D36" s="29">
        <v>13280</v>
      </c>
      <c r="E36" s="25">
        <v>3646</v>
      </c>
      <c r="F36" s="25">
        <v>46936</v>
      </c>
      <c r="G36" s="25">
        <v>19598</v>
      </c>
      <c r="H36" s="25">
        <v>13640</v>
      </c>
      <c r="I36" s="25">
        <v>4831</v>
      </c>
      <c r="J36" s="25">
        <v>47587</v>
      </c>
      <c r="K36" s="25">
        <v>19018</v>
      </c>
      <c r="L36" s="25">
        <v>3254</v>
      </c>
      <c r="M36" s="25">
        <v>772</v>
      </c>
      <c r="N36" s="25">
        <v>6800</v>
      </c>
      <c r="O36" s="25">
        <v>4764</v>
      </c>
      <c r="P36" s="25">
        <v>731</v>
      </c>
      <c r="Q36" s="25">
        <v>988</v>
      </c>
      <c r="R36" s="25">
        <v>1848</v>
      </c>
      <c r="S36" s="45">
        <v>4313</v>
      </c>
      <c r="T36" s="29">
        <f t="shared" si="6"/>
        <v>192006</v>
      </c>
      <c r="U36" s="30">
        <f t="shared" si="5"/>
        <v>342870</v>
      </c>
      <c r="V36" s="51"/>
    </row>
    <row r="37" spans="3:22" x14ac:dyDescent="0.25">
      <c r="C37" s="7" t="s">
        <v>26</v>
      </c>
      <c r="D37" s="29">
        <v>12096</v>
      </c>
      <c r="E37" s="25">
        <v>4036</v>
      </c>
      <c r="F37" s="25">
        <v>45525</v>
      </c>
      <c r="G37" s="25">
        <v>19789</v>
      </c>
      <c r="H37" s="25">
        <v>13075</v>
      </c>
      <c r="I37" s="25">
        <v>4090</v>
      </c>
      <c r="J37" s="25">
        <v>47932</v>
      </c>
      <c r="K37" s="25">
        <v>19968</v>
      </c>
      <c r="L37" s="25">
        <v>2952</v>
      </c>
      <c r="M37" s="25">
        <v>122</v>
      </c>
      <c r="N37" s="25">
        <v>7907</v>
      </c>
      <c r="O37" s="25">
        <v>3904</v>
      </c>
      <c r="P37" s="25">
        <v>471</v>
      </c>
      <c r="Q37" s="25">
        <v>548</v>
      </c>
      <c r="R37" s="25">
        <v>1465</v>
      </c>
      <c r="S37" s="45">
        <v>3956</v>
      </c>
      <c r="T37" s="29">
        <f t="shared" si="6"/>
        <v>187836</v>
      </c>
      <c r="U37" s="30">
        <f t="shared" si="5"/>
        <v>338282</v>
      </c>
      <c r="V37" s="51"/>
    </row>
    <row r="38" spans="3:22" x14ac:dyDescent="0.25">
      <c r="C38" s="7" t="s">
        <v>27</v>
      </c>
      <c r="D38" s="29">
        <v>12041</v>
      </c>
      <c r="E38" s="25">
        <v>5211</v>
      </c>
      <c r="F38" s="25">
        <v>45463</v>
      </c>
      <c r="G38" s="25">
        <v>19307</v>
      </c>
      <c r="H38" s="25">
        <v>13277</v>
      </c>
      <c r="I38" s="25">
        <v>2873</v>
      </c>
      <c r="J38" s="25">
        <v>46886</v>
      </c>
      <c r="K38" s="25">
        <v>20340</v>
      </c>
      <c r="L38" s="25">
        <v>3540</v>
      </c>
      <c r="M38" s="25">
        <v>315</v>
      </c>
      <c r="N38" s="25">
        <v>7839</v>
      </c>
      <c r="O38" s="25">
        <v>3423</v>
      </c>
      <c r="P38" s="25">
        <v>459</v>
      </c>
      <c r="Q38" s="25">
        <v>810</v>
      </c>
      <c r="R38" s="25">
        <v>1688</v>
      </c>
      <c r="S38" s="45">
        <v>2338</v>
      </c>
      <c r="T38" s="29">
        <f t="shared" si="6"/>
        <v>185810</v>
      </c>
      <c r="U38" s="30">
        <f t="shared" si="5"/>
        <v>333094</v>
      </c>
      <c r="V38" s="51"/>
    </row>
    <row r="39" spans="3:22" x14ac:dyDescent="0.25">
      <c r="C39" s="7" t="s">
        <v>28</v>
      </c>
      <c r="D39" s="29">
        <v>10134</v>
      </c>
      <c r="E39" s="25">
        <v>5086</v>
      </c>
      <c r="F39" s="25">
        <v>34765</v>
      </c>
      <c r="G39" s="25">
        <v>24210</v>
      </c>
      <c r="H39" s="25">
        <v>11158</v>
      </c>
      <c r="I39" s="25">
        <v>2297</v>
      </c>
      <c r="J39" s="25">
        <v>39453</v>
      </c>
      <c r="K39" s="25">
        <v>17995</v>
      </c>
      <c r="L39" s="25">
        <v>3079</v>
      </c>
      <c r="M39" s="25">
        <v>242</v>
      </c>
      <c r="N39" s="25">
        <v>7158</v>
      </c>
      <c r="O39" s="25">
        <v>4200</v>
      </c>
      <c r="P39" s="25">
        <v>505</v>
      </c>
      <c r="Q39" s="25">
        <v>662</v>
      </c>
      <c r="R39" s="25">
        <v>1336</v>
      </c>
      <c r="S39" s="45">
        <v>1883</v>
      </c>
      <c r="T39" s="29">
        <f t="shared" si="6"/>
        <v>164163</v>
      </c>
      <c r="U39" s="30">
        <f t="shared" si="5"/>
        <v>295163</v>
      </c>
      <c r="V39" s="51"/>
    </row>
    <row r="40" spans="3:22" x14ac:dyDescent="0.25">
      <c r="C40" s="7" t="s">
        <v>29</v>
      </c>
      <c r="D40" s="29">
        <v>12609</v>
      </c>
      <c r="E40" s="25">
        <v>6011</v>
      </c>
      <c r="F40" s="25">
        <v>41829</v>
      </c>
      <c r="G40" s="25">
        <v>27092</v>
      </c>
      <c r="H40" s="25">
        <v>11771</v>
      </c>
      <c r="I40" s="25">
        <v>2538</v>
      </c>
      <c r="J40" s="25">
        <v>44222</v>
      </c>
      <c r="K40" s="25">
        <v>14703</v>
      </c>
      <c r="L40" s="25">
        <v>4124</v>
      </c>
      <c r="M40" s="25">
        <v>804</v>
      </c>
      <c r="N40" s="25">
        <v>8539</v>
      </c>
      <c r="O40" s="25">
        <v>2589</v>
      </c>
      <c r="P40" s="25">
        <v>444</v>
      </c>
      <c r="Q40" s="25">
        <v>1324</v>
      </c>
      <c r="R40" s="25">
        <v>1785</v>
      </c>
      <c r="S40" s="45">
        <v>3086</v>
      </c>
      <c r="T40" s="29">
        <f t="shared" si="6"/>
        <v>183470</v>
      </c>
      <c r="U40" s="30">
        <f t="shared" si="5"/>
        <v>327315</v>
      </c>
      <c r="V40" s="51"/>
    </row>
    <row r="41" spans="3:22" ht="13.8" thickBot="1" x14ac:dyDescent="0.3">
      <c r="C41" s="7" t="s">
        <v>30</v>
      </c>
      <c r="D41" s="31">
        <v>12721</v>
      </c>
      <c r="E41" s="32">
        <v>4526</v>
      </c>
      <c r="F41" s="32">
        <v>40038</v>
      </c>
      <c r="G41" s="32">
        <v>21080</v>
      </c>
      <c r="H41" s="32">
        <v>13463</v>
      </c>
      <c r="I41" s="32">
        <v>3536</v>
      </c>
      <c r="J41" s="32">
        <v>58722</v>
      </c>
      <c r="K41" s="32">
        <v>19677</v>
      </c>
      <c r="L41" s="32">
        <v>3567</v>
      </c>
      <c r="M41" s="32">
        <v>552</v>
      </c>
      <c r="N41" s="32">
        <v>8024</v>
      </c>
      <c r="O41" s="32">
        <v>2771</v>
      </c>
      <c r="P41" s="32">
        <v>607</v>
      </c>
      <c r="Q41" s="32">
        <v>676</v>
      </c>
      <c r="R41" s="32">
        <v>1683</v>
      </c>
      <c r="S41" s="46">
        <v>1642</v>
      </c>
      <c r="T41" s="31">
        <f t="shared" si="6"/>
        <v>193285</v>
      </c>
      <c r="U41" s="33">
        <f t="shared" si="5"/>
        <v>346922</v>
      </c>
      <c r="V41" s="51"/>
    </row>
    <row r="42" spans="3:22" ht="13.8" thickBot="1" x14ac:dyDescent="0.3">
      <c r="C42" s="8" t="s">
        <v>10</v>
      </c>
      <c r="D42" s="24">
        <f>SUM(D30:D41)</f>
        <v>156534</v>
      </c>
      <c r="E42" s="24">
        <f t="shared" ref="E42:U42" si="7">SUM(E30:E41)</f>
        <v>49097</v>
      </c>
      <c r="F42" s="24">
        <f t="shared" si="7"/>
        <v>554425</v>
      </c>
      <c r="G42" s="24">
        <f t="shared" si="7"/>
        <v>225387</v>
      </c>
      <c r="H42" s="24">
        <f t="shared" si="7"/>
        <v>152585</v>
      </c>
      <c r="I42" s="24">
        <f t="shared" si="7"/>
        <v>44908</v>
      </c>
      <c r="J42" s="24">
        <f t="shared" si="7"/>
        <v>598952</v>
      </c>
      <c r="K42" s="24">
        <f t="shared" si="7"/>
        <v>234902</v>
      </c>
      <c r="L42" s="24">
        <f t="shared" si="7"/>
        <v>40047</v>
      </c>
      <c r="M42" s="24">
        <f t="shared" si="7"/>
        <v>4429</v>
      </c>
      <c r="N42" s="24">
        <f t="shared" si="7"/>
        <v>88758</v>
      </c>
      <c r="O42" s="24">
        <f t="shared" si="7"/>
        <v>47290</v>
      </c>
      <c r="P42" s="24">
        <f t="shared" si="7"/>
        <v>6694</v>
      </c>
      <c r="Q42" s="24">
        <f t="shared" si="7"/>
        <v>8084</v>
      </c>
      <c r="R42" s="24">
        <f t="shared" si="7"/>
        <v>19283</v>
      </c>
      <c r="S42" s="24">
        <f t="shared" si="7"/>
        <v>41036</v>
      </c>
      <c r="T42" s="24">
        <f t="shared" si="7"/>
        <v>2272411</v>
      </c>
      <c r="U42" s="24">
        <f t="shared" si="7"/>
        <v>4082444</v>
      </c>
      <c r="V42" s="51"/>
    </row>
    <row r="43" spans="3:22" ht="13.8" thickBo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3:22" ht="13.8" thickBot="1" x14ac:dyDescent="0.3">
      <c r="C44" s="100" t="s">
        <v>40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2"/>
    </row>
    <row r="45" spans="3:22" ht="13.8" thickBot="1" x14ac:dyDescent="0.3">
      <c r="C45" s="103" t="s">
        <v>17</v>
      </c>
      <c r="D45" s="105" t="s">
        <v>0</v>
      </c>
      <c r="E45" s="106"/>
      <c r="F45" s="106"/>
      <c r="G45" s="107"/>
      <c r="H45" s="108" t="s">
        <v>1</v>
      </c>
      <c r="I45" s="109"/>
      <c r="J45" s="109"/>
      <c r="K45" s="110"/>
      <c r="L45" s="108" t="s">
        <v>2</v>
      </c>
      <c r="M45" s="109"/>
      <c r="N45" s="109"/>
      <c r="O45" s="110"/>
      <c r="P45" s="108" t="s">
        <v>3</v>
      </c>
      <c r="Q45" s="109"/>
      <c r="R45" s="109"/>
      <c r="S45" s="110"/>
      <c r="T45" s="111" t="s">
        <v>4</v>
      </c>
      <c r="U45" s="111" t="s">
        <v>5</v>
      </c>
    </row>
    <row r="46" spans="3:22" ht="13.8" thickBot="1" x14ac:dyDescent="0.3">
      <c r="C46" s="103"/>
      <c r="D46" s="113" t="s">
        <v>6</v>
      </c>
      <c r="E46" s="114"/>
      <c r="F46" s="113" t="s">
        <v>7</v>
      </c>
      <c r="G46" s="114"/>
      <c r="H46" s="113" t="s">
        <v>6</v>
      </c>
      <c r="I46" s="114"/>
      <c r="J46" s="113" t="s">
        <v>7</v>
      </c>
      <c r="K46" s="114"/>
      <c r="L46" s="113" t="s">
        <v>6</v>
      </c>
      <c r="M46" s="114"/>
      <c r="N46" s="113" t="s">
        <v>7</v>
      </c>
      <c r="O46" s="114"/>
      <c r="P46" s="113" t="s">
        <v>6</v>
      </c>
      <c r="Q46" s="114"/>
      <c r="R46" s="113" t="s">
        <v>7</v>
      </c>
      <c r="S46" s="114"/>
      <c r="T46" s="112"/>
      <c r="U46" s="112"/>
    </row>
    <row r="47" spans="3:22" ht="13.8" thickBot="1" x14ac:dyDescent="0.3">
      <c r="C47" s="104"/>
      <c r="D47" s="4" t="s">
        <v>8</v>
      </c>
      <c r="E47" s="4" t="s">
        <v>9</v>
      </c>
      <c r="F47" s="4" t="s">
        <v>8</v>
      </c>
      <c r="G47" s="5" t="s">
        <v>9</v>
      </c>
      <c r="H47" s="4" t="s">
        <v>8</v>
      </c>
      <c r="I47" s="4" t="s">
        <v>9</v>
      </c>
      <c r="J47" s="4" t="s">
        <v>8</v>
      </c>
      <c r="K47" s="4" t="s">
        <v>9</v>
      </c>
      <c r="L47" s="4" t="s">
        <v>8</v>
      </c>
      <c r="M47" s="4" t="s">
        <v>9</v>
      </c>
      <c r="N47" s="4" t="s">
        <v>8</v>
      </c>
      <c r="O47" s="4" t="s">
        <v>9</v>
      </c>
      <c r="P47" s="4" t="s">
        <v>8</v>
      </c>
      <c r="Q47" s="4" t="s">
        <v>9</v>
      </c>
      <c r="R47" s="4" t="s">
        <v>8</v>
      </c>
      <c r="S47" s="4" t="s">
        <v>9</v>
      </c>
      <c r="T47" s="115"/>
      <c r="U47" s="115"/>
    </row>
    <row r="48" spans="3:22" x14ac:dyDescent="0.25">
      <c r="C48" s="6" t="s">
        <v>18</v>
      </c>
      <c r="D48" s="26">
        <f>D30-D12</f>
        <v>-2891</v>
      </c>
      <c r="E48" s="27">
        <f t="shared" ref="E48:S48" si="8">E30-E12</f>
        <v>556</v>
      </c>
      <c r="F48" s="27">
        <f t="shared" si="8"/>
        <v>7527</v>
      </c>
      <c r="G48" s="27">
        <f t="shared" si="8"/>
        <v>-10736</v>
      </c>
      <c r="H48" s="27">
        <f t="shared" si="8"/>
        <v>621</v>
      </c>
      <c r="I48" s="27">
        <f t="shared" si="8"/>
        <v>-922</v>
      </c>
      <c r="J48" s="27">
        <f t="shared" si="8"/>
        <v>3083</v>
      </c>
      <c r="K48" s="27">
        <f t="shared" si="8"/>
        <v>2446</v>
      </c>
      <c r="L48" s="27">
        <f t="shared" si="8"/>
        <v>-748</v>
      </c>
      <c r="M48" s="27">
        <f t="shared" si="8"/>
        <v>-275</v>
      </c>
      <c r="N48" s="27">
        <f t="shared" si="8"/>
        <v>-600</v>
      </c>
      <c r="O48" s="27">
        <f t="shared" si="8"/>
        <v>698</v>
      </c>
      <c r="P48" s="27">
        <f t="shared" si="8"/>
        <v>456</v>
      </c>
      <c r="Q48" s="27">
        <f t="shared" si="8"/>
        <v>-1187</v>
      </c>
      <c r="R48" s="27">
        <f t="shared" si="8"/>
        <v>571</v>
      </c>
      <c r="S48" s="44">
        <f t="shared" si="8"/>
        <v>-1984</v>
      </c>
      <c r="T48" s="26">
        <f t="shared" ref="T48:U48" si="9">T30-T12</f>
        <v>-3385</v>
      </c>
      <c r="U48" s="28">
        <f t="shared" si="9"/>
        <v>-2380</v>
      </c>
    </row>
    <row r="49" spans="3:21" x14ac:dyDescent="0.25">
      <c r="C49" s="7" t="s">
        <v>19</v>
      </c>
      <c r="D49" s="29">
        <f t="shared" ref="D49:S49" si="10">D31-D13</f>
        <v>-2159</v>
      </c>
      <c r="E49" s="25">
        <f t="shared" si="10"/>
        <v>-307</v>
      </c>
      <c r="F49" s="25">
        <f t="shared" si="10"/>
        <v>8018</v>
      </c>
      <c r="G49" s="25">
        <f t="shared" si="10"/>
        <v>-4196</v>
      </c>
      <c r="H49" s="25">
        <f t="shared" si="10"/>
        <v>-4436</v>
      </c>
      <c r="I49" s="25">
        <f t="shared" si="10"/>
        <v>-1121</v>
      </c>
      <c r="J49" s="25">
        <f t="shared" si="10"/>
        <v>313</v>
      </c>
      <c r="K49" s="25">
        <f t="shared" si="10"/>
        <v>-3668</v>
      </c>
      <c r="L49" s="25">
        <f t="shared" si="10"/>
        <v>-1520</v>
      </c>
      <c r="M49" s="25">
        <f t="shared" si="10"/>
        <v>-450</v>
      </c>
      <c r="N49" s="25">
        <f t="shared" si="10"/>
        <v>-2002</v>
      </c>
      <c r="O49" s="25">
        <f t="shared" si="10"/>
        <v>-1421</v>
      </c>
      <c r="P49" s="25">
        <f t="shared" si="10"/>
        <v>63</v>
      </c>
      <c r="Q49" s="25">
        <f t="shared" si="10"/>
        <v>-435</v>
      </c>
      <c r="R49" s="25">
        <f t="shared" si="10"/>
        <v>46</v>
      </c>
      <c r="S49" s="45">
        <f t="shared" si="10"/>
        <v>-1407</v>
      </c>
      <c r="T49" s="29">
        <f t="shared" ref="D49:U60" si="11">T31-T13</f>
        <v>-14682</v>
      </c>
      <c r="U49" s="30">
        <f t="shared" si="11"/>
        <v>-18999</v>
      </c>
    </row>
    <row r="50" spans="3:21" x14ac:dyDescent="0.25">
      <c r="C50" s="7" t="s">
        <v>20</v>
      </c>
      <c r="D50" s="29">
        <f t="shared" ref="D50:S50" si="12">D32-D14</f>
        <v>-5204</v>
      </c>
      <c r="E50" s="25">
        <f t="shared" si="12"/>
        <v>-1764</v>
      </c>
      <c r="F50" s="25">
        <f t="shared" si="12"/>
        <v>190</v>
      </c>
      <c r="G50" s="25">
        <f t="shared" si="12"/>
        <v>-6806</v>
      </c>
      <c r="H50" s="25">
        <f t="shared" si="12"/>
        <v>-3433</v>
      </c>
      <c r="I50" s="25">
        <f t="shared" si="12"/>
        <v>-590</v>
      </c>
      <c r="J50" s="25">
        <f t="shared" si="12"/>
        <v>-1064</v>
      </c>
      <c r="K50" s="25">
        <f t="shared" si="12"/>
        <v>-41</v>
      </c>
      <c r="L50" s="25">
        <f t="shared" si="12"/>
        <v>-1844</v>
      </c>
      <c r="M50" s="25">
        <f t="shared" si="12"/>
        <v>-120</v>
      </c>
      <c r="N50" s="25">
        <f t="shared" si="12"/>
        <v>-1008</v>
      </c>
      <c r="O50" s="25">
        <f t="shared" si="12"/>
        <v>-376</v>
      </c>
      <c r="P50" s="25">
        <f t="shared" si="12"/>
        <v>269</v>
      </c>
      <c r="Q50" s="25">
        <f t="shared" si="12"/>
        <v>-1225</v>
      </c>
      <c r="R50" s="25">
        <f t="shared" si="12"/>
        <v>1741</v>
      </c>
      <c r="S50" s="45">
        <f t="shared" si="12"/>
        <v>2327</v>
      </c>
      <c r="T50" s="29">
        <f t="shared" si="11"/>
        <v>-18948</v>
      </c>
      <c r="U50" s="30">
        <f t="shared" si="11"/>
        <v>-23985</v>
      </c>
    </row>
    <row r="51" spans="3:21" x14ac:dyDescent="0.25">
      <c r="C51" s="7" t="s">
        <v>21</v>
      </c>
      <c r="D51" s="29">
        <f t="shared" ref="D51:S51" si="13">D33-D15</f>
        <v>-2522</v>
      </c>
      <c r="E51" s="25">
        <f t="shared" si="13"/>
        <v>391</v>
      </c>
      <c r="F51" s="25">
        <f t="shared" si="13"/>
        <v>5103</v>
      </c>
      <c r="G51" s="25">
        <f t="shared" si="13"/>
        <v>-2235</v>
      </c>
      <c r="H51" s="25">
        <f t="shared" si="13"/>
        <v>-2371</v>
      </c>
      <c r="I51" s="25">
        <f t="shared" si="13"/>
        <v>-2371</v>
      </c>
      <c r="J51" s="25">
        <f t="shared" si="13"/>
        <v>-1347</v>
      </c>
      <c r="K51" s="25">
        <f t="shared" si="13"/>
        <v>899</v>
      </c>
      <c r="L51" s="25">
        <f t="shared" si="13"/>
        <v>23</v>
      </c>
      <c r="M51" s="25">
        <f t="shared" si="13"/>
        <v>-47</v>
      </c>
      <c r="N51" s="25">
        <f t="shared" si="13"/>
        <v>1114</v>
      </c>
      <c r="O51" s="25">
        <f t="shared" si="13"/>
        <v>88</v>
      </c>
      <c r="P51" s="25">
        <f t="shared" si="13"/>
        <v>131</v>
      </c>
      <c r="Q51" s="25">
        <f t="shared" si="13"/>
        <v>-105</v>
      </c>
      <c r="R51" s="25">
        <f t="shared" si="13"/>
        <v>116</v>
      </c>
      <c r="S51" s="45">
        <f t="shared" si="13"/>
        <v>1845</v>
      </c>
      <c r="T51" s="29">
        <f t="shared" si="11"/>
        <v>-1288</v>
      </c>
      <c r="U51" s="30">
        <f t="shared" si="11"/>
        <v>4295</v>
      </c>
    </row>
    <row r="52" spans="3:21" x14ac:dyDescent="0.25">
      <c r="C52" s="7" t="s">
        <v>22</v>
      </c>
      <c r="D52" s="29">
        <f t="shared" ref="D52:S52" si="14">D34-D16</f>
        <v>-3513</v>
      </c>
      <c r="E52" s="25">
        <f t="shared" si="14"/>
        <v>-1629</v>
      </c>
      <c r="F52" s="25">
        <f t="shared" si="14"/>
        <v>-3219</v>
      </c>
      <c r="G52" s="25">
        <f t="shared" si="14"/>
        <v>6912</v>
      </c>
      <c r="H52" s="25">
        <f t="shared" si="14"/>
        <v>-706</v>
      </c>
      <c r="I52" s="25">
        <f t="shared" si="14"/>
        <v>550</v>
      </c>
      <c r="J52" s="25">
        <f t="shared" si="14"/>
        <v>7173</v>
      </c>
      <c r="K52" s="25">
        <f t="shared" si="14"/>
        <v>1900</v>
      </c>
      <c r="L52" s="25">
        <f t="shared" si="14"/>
        <v>-304</v>
      </c>
      <c r="M52" s="25">
        <f t="shared" si="14"/>
        <v>128</v>
      </c>
      <c r="N52" s="25">
        <f t="shared" si="14"/>
        <v>216</v>
      </c>
      <c r="O52" s="25">
        <f t="shared" si="14"/>
        <v>2276</v>
      </c>
      <c r="P52" s="25">
        <f t="shared" si="14"/>
        <v>-1</v>
      </c>
      <c r="Q52" s="25">
        <f t="shared" si="14"/>
        <v>-325</v>
      </c>
      <c r="R52" s="25">
        <f t="shared" si="14"/>
        <v>113</v>
      </c>
      <c r="S52" s="45">
        <f t="shared" si="14"/>
        <v>1270</v>
      </c>
      <c r="T52" s="29">
        <f t="shared" si="11"/>
        <v>10841</v>
      </c>
      <c r="U52" s="30">
        <f t="shared" si="11"/>
        <v>27482</v>
      </c>
    </row>
    <row r="53" spans="3:21" x14ac:dyDescent="0.25">
      <c r="C53" s="7" t="s">
        <v>23</v>
      </c>
      <c r="D53" s="29">
        <f t="shared" ref="D53:S53" si="15">D35-D17</f>
        <v>-3362</v>
      </c>
      <c r="E53" s="25">
        <f t="shared" si="15"/>
        <v>623</v>
      </c>
      <c r="F53" s="25">
        <f t="shared" si="15"/>
        <v>-1809</v>
      </c>
      <c r="G53" s="25">
        <f t="shared" si="15"/>
        <v>371</v>
      </c>
      <c r="H53" s="25">
        <f t="shared" si="15"/>
        <v>-56</v>
      </c>
      <c r="I53" s="25">
        <f t="shared" si="15"/>
        <v>2834</v>
      </c>
      <c r="J53" s="25">
        <f t="shared" si="15"/>
        <v>4000</v>
      </c>
      <c r="K53" s="25">
        <f t="shared" si="15"/>
        <v>5897</v>
      </c>
      <c r="L53" s="25">
        <f t="shared" si="15"/>
        <v>-761</v>
      </c>
      <c r="M53" s="25">
        <f t="shared" si="15"/>
        <v>275</v>
      </c>
      <c r="N53" s="25">
        <f t="shared" si="15"/>
        <v>-92</v>
      </c>
      <c r="O53" s="25">
        <f t="shared" si="15"/>
        <v>-833</v>
      </c>
      <c r="P53" s="25">
        <f t="shared" si="15"/>
        <v>462</v>
      </c>
      <c r="Q53" s="25">
        <f t="shared" si="15"/>
        <v>-64</v>
      </c>
      <c r="R53" s="25">
        <f t="shared" si="15"/>
        <v>859</v>
      </c>
      <c r="S53" s="45">
        <f t="shared" si="15"/>
        <v>159</v>
      </c>
      <c r="T53" s="29">
        <f t="shared" si="11"/>
        <v>8503</v>
      </c>
      <c r="U53" s="30">
        <f t="shared" si="11"/>
        <v>17055</v>
      </c>
    </row>
    <row r="54" spans="3:21" x14ac:dyDescent="0.25">
      <c r="C54" s="7" t="s">
        <v>25</v>
      </c>
      <c r="D54" s="29">
        <f t="shared" ref="D54:S54" si="16">D36-D18</f>
        <v>-1812</v>
      </c>
      <c r="E54" s="25">
        <f t="shared" si="16"/>
        <v>1800</v>
      </c>
      <c r="F54" s="25">
        <f t="shared" si="16"/>
        <v>-1381</v>
      </c>
      <c r="G54" s="25">
        <f t="shared" si="16"/>
        <v>4847</v>
      </c>
      <c r="H54" s="25">
        <f t="shared" si="16"/>
        <v>2096</v>
      </c>
      <c r="I54" s="25">
        <f t="shared" si="16"/>
        <v>819</v>
      </c>
      <c r="J54" s="25">
        <f t="shared" si="16"/>
        <v>5290</v>
      </c>
      <c r="K54" s="25">
        <f t="shared" si="16"/>
        <v>1298</v>
      </c>
      <c r="L54" s="25">
        <f t="shared" si="16"/>
        <v>-515</v>
      </c>
      <c r="M54" s="25">
        <f t="shared" si="16"/>
        <v>587</v>
      </c>
      <c r="N54" s="25">
        <f t="shared" si="16"/>
        <v>-843</v>
      </c>
      <c r="O54" s="25">
        <f t="shared" si="16"/>
        <v>1005</v>
      </c>
      <c r="P54" s="25">
        <f t="shared" si="16"/>
        <v>497</v>
      </c>
      <c r="Q54" s="25">
        <f t="shared" si="16"/>
        <v>340</v>
      </c>
      <c r="R54" s="25">
        <f t="shared" si="16"/>
        <v>747</v>
      </c>
      <c r="S54" s="45">
        <f t="shared" si="16"/>
        <v>1887</v>
      </c>
      <c r="T54" s="29">
        <f t="shared" si="11"/>
        <v>16662</v>
      </c>
      <c r="U54" s="30">
        <f t="shared" si="11"/>
        <v>29512</v>
      </c>
    </row>
    <row r="55" spans="3:21" x14ac:dyDescent="0.25">
      <c r="C55" s="7" t="s">
        <v>26</v>
      </c>
      <c r="D55" s="29">
        <f t="shared" ref="D55:S56" si="17">D37-D19</f>
        <v>-5401</v>
      </c>
      <c r="E55" s="25">
        <f t="shared" si="17"/>
        <v>2225</v>
      </c>
      <c r="F55" s="25">
        <f t="shared" si="17"/>
        <v>-12365</v>
      </c>
      <c r="G55" s="25">
        <f t="shared" si="17"/>
        <v>4991</v>
      </c>
      <c r="H55" s="25">
        <f t="shared" si="17"/>
        <v>-1270</v>
      </c>
      <c r="I55" s="25">
        <f t="shared" si="17"/>
        <v>-396</v>
      </c>
      <c r="J55" s="25">
        <f t="shared" si="17"/>
        <v>-976</v>
      </c>
      <c r="K55" s="25">
        <f t="shared" si="17"/>
        <v>-3929</v>
      </c>
      <c r="L55" s="25">
        <f t="shared" si="17"/>
        <v>-230</v>
      </c>
      <c r="M55" s="25">
        <f t="shared" si="17"/>
        <v>-264</v>
      </c>
      <c r="N55" s="25">
        <f t="shared" si="17"/>
        <v>930</v>
      </c>
      <c r="O55" s="25">
        <f t="shared" si="17"/>
        <v>-994</v>
      </c>
      <c r="P55" s="25">
        <f t="shared" si="17"/>
        <v>229</v>
      </c>
      <c r="Q55" s="25">
        <f t="shared" si="17"/>
        <v>227</v>
      </c>
      <c r="R55" s="25">
        <f t="shared" si="17"/>
        <v>594</v>
      </c>
      <c r="S55" s="45">
        <f t="shared" si="17"/>
        <v>1981</v>
      </c>
      <c r="T55" s="29">
        <f t="shared" si="11"/>
        <v>-14648</v>
      </c>
      <c r="U55" s="30">
        <f t="shared" si="11"/>
        <v>-24416</v>
      </c>
    </row>
    <row r="56" spans="3:21" x14ac:dyDescent="0.25">
      <c r="C56" s="7" t="s">
        <v>27</v>
      </c>
      <c r="D56" s="29">
        <f t="shared" si="17"/>
        <v>-2238</v>
      </c>
      <c r="E56" s="25">
        <f t="shared" si="17"/>
        <v>2049</v>
      </c>
      <c r="F56" s="25">
        <f t="shared" si="17"/>
        <v>-2641</v>
      </c>
      <c r="G56" s="25">
        <f t="shared" si="17"/>
        <v>1984</v>
      </c>
      <c r="H56" s="25">
        <f t="shared" si="17"/>
        <v>-1636</v>
      </c>
      <c r="I56" s="25">
        <f t="shared" si="17"/>
        <v>-1345</v>
      </c>
      <c r="J56" s="25">
        <f t="shared" si="17"/>
        <v>3888</v>
      </c>
      <c r="K56" s="25">
        <f t="shared" si="17"/>
        <v>-364</v>
      </c>
      <c r="L56" s="25">
        <f t="shared" si="17"/>
        <v>-198</v>
      </c>
      <c r="M56" s="25">
        <f t="shared" si="17"/>
        <v>-138</v>
      </c>
      <c r="N56" s="25">
        <f t="shared" si="17"/>
        <v>-1348</v>
      </c>
      <c r="O56" s="25">
        <f t="shared" si="17"/>
        <v>-729</v>
      </c>
      <c r="P56" s="25">
        <f t="shared" si="17"/>
        <v>193</v>
      </c>
      <c r="Q56" s="25">
        <f t="shared" si="17"/>
        <v>-218</v>
      </c>
      <c r="R56" s="25">
        <f t="shared" si="17"/>
        <v>467</v>
      </c>
      <c r="S56" s="45">
        <f t="shared" si="17"/>
        <v>-1288</v>
      </c>
      <c r="T56" s="29">
        <f t="shared" si="11"/>
        <v>-3562</v>
      </c>
      <c r="U56" s="30">
        <f t="shared" si="11"/>
        <v>-3593</v>
      </c>
    </row>
    <row r="57" spans="3:21" x14ac:dyDescent="0.25">
      <c r="C57" s="7" t="s">
        <v>28</v>
      </c>
      <c r="D57" s="29">
        <f t="shared" ref="D57:S57" si="18">D39-D21</f>
        <v>-6660</v>
      </c>
      <c r="E57" s="25">
        <f t="shared" si="18"/>
        <v>2366</v>
      </c>
      <c r="F57" s="25">
        <f t="shared" si="18"/>
        <v>-26372</v>
      </c>
      <c r="G57" s="25">
        <f t="shared" si="18"/>
        <v>13290</v>
      </c>
      <c r="H57" s="25">
        <f t="shared" si="18"/>
        <v>-3388</v>
      </c>
      <c r="I57" s="25">
        <f t="shared" si="18"/>
        <v>-988</v>
      </c>
      <c r="J57" s="25">
        <f t="shared" si="18"/>
        <v>-10161</v>
      </c>
      <c r="K57" s="25">
        <f t="shared" si="18"/>
        <v>-7088</v>
      </c>
      <c r="L57" s="25">
        <f t="shared" si="18"/>
        <v>-1288</v>
      </c>
      <c r="M57" s="25">
        <f t="shared" si="18"/>
        <v>36</v>
      </c>
      <c r="N57" s="25">
        <f t="shared" si="18"/>
        <v>-3344</v>
      </c>
      <c r="O57" s="25">
        <f t="shared" si="18"/>
        <v>1224</v>
      </c>
      <c r="P57" s="25">
        <f t="shared" si="18"/>
        <v>-291</v>
      </c>
      <c r="Q57" s="25">
        <f t="shared" si="18"/>
        <v>116</v>
      </c>
      <c r="R57" s="25">
        <f t="shared" si="18"/>
        <v>-1256</v>
      </c>
      <c r="S57" s="45">
        <f t="shared" si="18"/>
        <v>598</v>
      </c>
      <c r="T57" s="29">
        <f t="shared" si="11"/>
        <v>-43206</v>
      </c>
      <c r="U57" s="30">
        <f t="shared" si="11"/>
        <v>-76315</v>
      </c>
    </row>
    <row r="58" spans="3:21" x14ac:dyDescent="0.25">
      <c r="C58" s="7" t="s">
        <v>29</v>
      </c>
      <c r="D58" s="29">
        <f t="shared" ref="D58:S58" si="19">D40-D22</f>
        <v>-1868</v>
      </c>
      <c r="E58" s="25">
        <f t="shared" si="19"/>
        <v>3201</v>
      </c>
      <c r="F58" s="25">
        <f t="shared" si="19"/>
        <v>-10995</v>
      </c>
      <c r="G58" s="25">
        <f t="shared" si="19"/>
        <v>14024</v>
      </c>
      <c r="H58" s="25">
        <f t="shared" si="19"/>
        <v>-3489</v>
      </c>
      <c r="I58" s="25">
        <f t="shared" si="19"/>
        <v>-88</v>
      </c>
      <c r="J58" s="25">
        <f t="shared" si="19"/>
        <v>2937</v>
      </c>
      <c r="K58" s="25">
        <f t="shared" si="19"/>
        <v>-11052</v>
      </c>
      <c r="L58" s="25">
        <f t="shared" si="19"/>
        <v>1346</v>
      </c>
      <c r="M58" s="25">
        <f t="shared" si="19"/>
        <v>464</v>
      </c>
      <c r="N58" s="25">
        <f t="shared" si="19"/>
        <v>2153</v>
      </c>
      <c r="O58" s="25">
        <f t="shared" si="19"/>
        <v>-1169</v>
      </c>
      <c r="P58" s="25">
        <f t="shared" si="19"/>
        <v>100</v>
      </c>
      <c r="Q58" s="25">
        <f t="shared" si="19"/>
        <v>671</v>
      </c>
      <c r="R58" s="25">
        <f t="shared" si="19"/>
        <v>663</v>
      </c>
      <c r="S58" s="45">
        <f t="shared" si="19"/>
        <v>403</v>
      </c>
      <c r="T58" s="29">
        <f t="shared" si="11"/>
        <v>-2699</v>
      </c>
      <c r="U58" s="30">
        <f t="shared" si="11"/>
        <v>-5735</v>
      </c>
    </row>
    <row r="59" spans="3:21" ht="13.8" thickBot="1" x14ac:dyDescent="0.3">
      <c r="C59" s="7" t="s">
        <v>30</v>
      </c>
      <c r="D59" s="29">
        <f t="shared" ref="D59:S59" si="20">D41-D23</f>
        <v>-2881</v>
      </c>
      <c r="E59" s="25">
        <f t="shared" si="20"/>
        <v>1089</v>
      </c>
      <c r="F59" s="25">
        <f t="shared" si="20"/>
        <v>-17192</v>
      </c>
      <c r="G59" s="25">
        <f t="shared" si="20"/>
        <v>2583</v>
      </c>
      <c r="H59" s="25">
        <f t="shared" si="20"/>
        <v>-2089</v>
      </c>
      <c r="I59" s="25">
        <f t="shared" si="20"/>
        <v>1022</v>
      </c>
      <c r="J59" s="25">
        <f t="shared" si="20"/>
        <v>4725</v>
      </c>
      <c r="K59" s="25">
        <f t="shared" si="20"/>
        <v>-2201</v>
      </c>
      <c r="L59" s="25">
        <f t="shared" si="20"/>
        <v>-664</v>
      </c>
      <c r="M59" s="25">
        <f t="shared" si="20"/>
        <v>48</v>
      </c>
      <c r="N59" s="25">
        <f t="shared" si="20"/>
        <v>-2147</v>
      </c>
      <c r="O59" s="25">
        <f t="shared" si="20"/>
        <v>-2578</v>
      </c>
      <c r="P59" s="25">
        <f t="shared" si="20"/>
        <v>13</v>
      </c>
      <c r="Q59" s="25">
        <f t="shared" si="20"/>
        <v>172</v>
      </c>
      <c r="R59" s="25">
        <f t="shared" si="20"/>
        <v>36</v>
      </c>
      <c r="S59" s="45">
        <f t="shared" si="20"/>
        <v>-1558</v>
      </c>
      <c r="T59" s="31">
        <f t="shared" si="11"/>
        <v>-21622</v>
      </c>
      <c r="U59" s="33">
        <f t="shared" si="11"/>
        <v>-39954</v>
      </c>
    </row>
    <row r="60" spans="3:21" ht="13.8" thickBot="1" x14ac:dyDescent="0.3">
      <c r="C60" s="8" t="s">
        <v>10</v>
      </c>
      <c r="D60" s="9">
        <f t="shared" si="11"/>
        <v>-40511</v>
      </c>
      <c r="E60" s="9">
        <f t="shared" si="11"/>
        <v>10600</v>
      </c>
      <c r="F60" s="9">
        <f t="shared" si="11"/>
        <v>-55136</v>
      </c>
      <c r="G60" s="9">
        <f t="shared" si="11"/>
        <v>25029</v>
      </c>
      <c r="H60" s="9">
        <f t="shared" si="11"/>
        <v>-20157</v>
      </c>
      <c r="I60" s="9">
        <f t="shared" si="11"/>
        <v>-2596</v>
      </c>
      <c r="J60" s="9">
        <f t="shared" si="11"/>
        <v>17861</v>
      </c>
      <c r="K60" s="9">
        <f t="shared" si="11"/>
        <v>-15903</v>
      </c>
      <c r="L60" s="9">
        <f t="shared" si="11"/>
        <v>-6703</v>
      </c>
      <c r="M60" s="9">
        <f t="shared" si="11"/>
        <v>244</v>
      </c>
      <c r="N60" s="9">
        <f t="shared" si="11"/>
        <v>-6971</v>
      </c>
      <c r="O60" s="9">
        <f t="shared" si="11"/>
        <v>-2809</v>
      </c>
      <c r="P60" s="9">
        <f t="shared" si="11"/>
        <v>2121</v>
      </c>
      <c r="Q60" s="9">
        <f t="shared" si="11"/>
        <v>-2033</v>
      </c>
      <c r="R60" s="9">
        <f t="shared" si="11"/>
        <v>4697</v>
      </c>
      <c r="S60" s="9">
        <f t="shared" si="11"/>
        <v>4233</v>
      </c>
      <c r="T60" s="9">
        <f t="shared" si="11"/>
        <v>-88034</v>
      </c>
      <c r="U60" s="9">
        <f t="shared" si="11"/>
        <v>-117033</v>
      </c>
    </row>
    <row r="61" spans="3:21" ht="13.8" thickBot="1" x14ac:dyDescent="0.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3:21" ht="13.8" thickBot="1" x14ac:dyDescent="0.3">
      <c r="C62" s="100" t="s">
        <v>42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</row>
    <row r="63" spans="3:21" ht="13.8" thickBot="1" x14ac:dyDescent="0.3">
      <c r="C63" s="103" t="s">
        <v>17</v>
      </c>
      <c r="D63" s="105" t="s">
        <v>0</v>
      </c>
      <c r="E63" s="106"/>
      <c r="F63" s="106"/>
      <c r="G63" s="107"/>
      <c r="H63" s="108" t="s">
        <v>1</v>
      </c>
      <c r="I63" s="109"/>
      <c r="J63" s="109"/>
      <c r="K63" s="110"/>
      <c r="L63" s="108" t="s">
        <v>2</v>
      </c>
      <c r="M63" s="109"/>
      <c r="N63" s="109"/>
      <c r="O63" s="110"/>
      <c r="P63" s="108" t="s">
        <v>3</v>
      </c>
      <c r="Q63" s="109"/>
      <c r="R63" s="109"/>
      <c r="S63" s="110"/>
      <c r="T63" s="111" t="s">
        <v>4</v>
      </c>
      <c r="U63" s="111" t="s">
        <v>5</v>
      </c>
    </row>
    <row r="64" spans="3:21" ht="13.8" thickBot="1" x14ac:dyDescent="0.3">
      <c r="C64" s="103"/>
      <c r="D64" s="113" t="s">
        <v>6</v>
      </c>
      <c r="E64" s="114"/>
      <c r="F64" s="113" t="s">
        <v>7</v>
      </c>
      <c r="G64" s="114"/>
      <c r="H64" s="113" t="s">
        <v>6</v>
      </c>
      <c r="I64" s="114"/>
      <c r="J64" s="113" t="s">
        <v>7</v>
      </c>
      <c r="K64" s="114"/>
      <c r="L64" s="113" t="s">
        <v>6</v>
      </c>
      <c r="M64" s="114"/>
      <c r="N64" s="113" t="s">
        <v>7</v>
      </c>
      <c r="O64" s="114"/>
      <c r="P64" s="113" t="s">
        <v>6</v>
      </c>
      <c r="Q64" s="114"/>
      <c r="R64" s="113" t="s">
        <v>7</v>
      </c>
      <c r="S64" s="114"/>
      <c r="T64" s="112"/>
      <c r="U64" s="112"/>
    </row>
    <row r="65" spans="3:21" ht="13.8" thickBot="1" x14ac:dyDescent="0.3">
      <c r="C65" s="104"/>
      <c r="D65" s="4" t="s">
        <v>8</v>
      </c>
      <c r="E65" s="4" t="s">
        <v>9</v>
      </c>
      <c r="F65" s="4" t="s">
        <v>8</v>
      </c>
      <c r="G65" s="5" t="s">
        <v>9</v>
      </c>
      <c r="H65" s="4" t="s">
        <v>8</v>
      </c>
      <c r="I65" s="4" t="s">
        <v>9</v>
      </c>
      <c r="J65" s="4" t="s">
        <v>8</v>
      </c>
      <c r="K65" s="4" t="s">
        <v>9</v>
      </c>
      <c r="L65" s="4" t="s">
        <v>8</v>
      </c>
      <c r="M65" s="4" t="s">
        <v>9</v>
      </c>
      <c r="N65" s="4" t="s">
        <v>8</v>
      </c>
      <c r="O65" s="4" t="s">
        <v>9</v>
      </c>
      <c r="P65" s="4" t="s">
        <v>8</v>
      </c>
      <c r="Q65" s="4" t="s">
        <v>9</v>
      </c>
      <c r="R65" s="4" t="s">
        <v>8</v>
      </c>
      <c r="S65" s="4" t="s">
        <v>9</v>
      </c>
      <c r="T65" s="112"/>
      <c r="U65" s="112"/>
    </row>
    <row r="66" spans="3:21" x14ac:dyDescent="0.25">
      <c r="C66" s="6" t="s">
        <v>18</v>
      </c>
      <c r="D66" s="36">
        <f>D30/D12-1</f>
        <v>-0.16387030948872006</v>
      </c>
      <c r="E66" s="37">
        <f t="shared" ref="E66:S66" si="21">E30/E12-1</f>
        <v>0.14874264312466567</v>
      </c>
      <c r="F66" s="37">
        <f t="shared" si="21"/>
        <v>0.16194758810620069</v>
      </c>
      <c r="G66" s="37">
        <f t="shared" si="21"/>
        <v>-0.58132986787957552</v>
      </c>
      <c r="H66" s="37">
        <f t="shared" si="21"/>
        <v>5.0993595007390313E-2</v>
      </c>
      <c r="I66" s="37">
        <f t="shared" si="21"/>
        <v>-0.31254237288135589</v>
      </c>
      <c r="J66" s="37">
        <f t="shared" si="21"/>
        <v>6.9449450351414699E-2</v>
      </c>
      <c r="K66" s="37">
        <f t="shared" si="21"/>
        <v>0.13703081232492997</v>
      </c>
      <c r="L66" s="37">
        <f t="shared" si="21"/>
        <v>-0.18728092138207308</v>
      </c>
      <c r="M66" s="37">
        <f t="shared" si="21"/>
        <v>-0.6138392857142857</v>
      </c>
      <c r="N66" s="37">
        <f t="shared" si="21"/>
        <v>-8.2758620689655227E-2</v>
      </c>
      <c r="O66" s="37">
        <f t="shared" si="21"/>
        <v>0.20755278025572399</v>
      </c>
      <c r="P66" s="37">
        <f t="shared" si="21"/>
        <v>1.0909090909090908</v>
      </c>
      <c r="Q66" s="37">
        <f t="shared" si="21"/>
        <v>-0.5726000964785336</v>
      </c>
      <c r="R66" s="37">
        <f t="shared" si="21"/>
        <v>0.60874200426439229</v>
      </c>
      <c r="S66" s="47">
        <f t="shared" si="21"/>
        <v>-0.42565972967174426</v>
      </c>
      <c r="T66" s="36">
        <f t="shared" ref="T66:U66" si="22">T30/T12-1</f>
        <v>-1.8117008579487393E-2</v>
      </c>
      <c r="U66" s="38">
        <f t="shared" si="22"/>
        <v>-7.2068580218688227E-3</v>
      </c>
    </row>
    <row r="67" spans="3:21" x14ac:dyDescent="0.25">
      <c r="C67" s="7" t="s">
        <v>19</v>
      </c>
      <c r="D67" s="39">
        <f t="shared" ref="D67:S67" si="23">D31/D13-1</f>
        <v>-0.11737523105360448</v>
      </c>
      <c r="E67" s="35">
        <f t="shared" si="23"/>
        <v>-8.638154192459202E-2</v>
      </c>
      <c r="F67" s="35">
        <f t="shared" si="23"/>
        <v>0.1640310140954564</v>
      </c>
      <c r="G67" s="35">
        <f t="shared" si="23"/>
        <v>-0.22134303951047107</v>
      </c>
      <c r="H67" s="35">
        <f t="shared" si="23"/>
        <v>-0.28972634053948143</v>
      </c>
      <c r="I67" s="35">
        <f t="shared" si="23"/>
        <v>-0.28060075093867332</v>
      </c>
      <c r="J67" s="35">
        <f t="shared" si="23"/>
        <v>6.7725463043102341E-3</v>
      </c>
      <c r="K67" s="35">
        <f t="shared" si="23"/>
        <v>-0.18719060984945135</v>
      </c>
      <c r="L67" s="35">
        <f t="shared" si="23"/>
        <v>-0.36644165863066536</v>
      </c>
      <c r="M67" s="35">
        <f t="shared" si="23"/>
        <v>-0.74875207986688852</v>
      </c>
      <c r="N67" s="35">
        <f t="shared" si="23"/>
        <v>-0.28405221339387066</v>
      </c>
      <c r="O67" s="35">
        <f t="shared" si="23"/>
        <v>-0.28528407950210799</v>
      </c>
      <c r="P67" s="35">
        <f t="shared" si="23"/>
        <v>0.16153846153846163</v>
      </c>
      <c r="Q67" s="35">
        <f t="shared" si="23"/>
        <v>-0.47854785478547857</v>
      </c>
      <c r="R67" s="35">
        <f t="shared" si="23"/>
        <v>4.7422680412371188E-2</v>
      </c>
      <c r="S67" s="48">
        <f t="shared" si="23"/>
        <v>-0.22573399647039949</v>
      </c>
      <c r="T67" s="39">
        <f t="shared" ref="T67:U74" si="24">T31/T13-1</f>
        <v>-7.3342891254502107E-2</v>
      </c>
      <c r="U67" s="40">
        <f t="shared" si="24"/>
        <v>-5.381177350282107E-2</v>
      </c>
    </row>
    <row r="68" spans="3:21" x14ac:dyDescent="0.25">
      <c r="C68" s="7" t="s">
        <v>20</v>
      </c>
      <c r="D68" s="39">
        <f t="shared" ref="D68:S68" si="25">D32/D14-1</f>
        <v>-0.27979998924673366</v>
      </c>
      <c r="E68" s="35">
        <f t="shared" si="25"/>
        <v>-0.33975346687211094</v>
      </c>
      <c r="F68" s="35">
        <f t="shared" si="25"/>
        <v>3.7775612859614061E-3</v>
      </c>
      <c r="G68" s="35">
        <f t="shared" si="25"/>
        <v>-0.26738430109216627</v>
      </c>
      <c r="H68" s="35">
        <f t="shared" si="25"/>
        <v>-0.21993721570888591</v>
      </c>
      <c r="I68" s="35">
        <f t="shared" si="25"/>
        <v>-0.1532467532467533</v>
      </c>
      <c r="J68" s="35">
        <f t="shared" si="25"/>
        <v>-1.7868238534267E-2</v>
      </c>
      <c r="K68" s="35">
        <f t="shared" si="25"/>
        <v>-1.8791823265194019E-3</v>
      </c>
      <c r="L68" s="35">
        <f t="shared" si="25"/>
        <v>-0.35359539789069994</v>
      </c>
      <c r="M68" s="35">
        <f t="shared" si="25"/>
        <v>-0.32967032967032972</v>
      </c>
      <c r="N68" s="35">
        <f t="shared" si="25"/>
        <v>-0.1108179419525066</v>
      </c>
      <c r="O68" s="35">
        <f t="shared" si="25"/>
        <v>-6.4032697547683926E-2</v>
      </c>
      <c r="P68" s="35">
        <f t="shared" si="25"/>
        <v>0.78197674418604657</v>
      </c>
      <c r="Q68" s="35">
        <f t="shared" si="25"/>
        <v>-0.68207126948775054</v>
      </c>
      <c r="R68" s="35">
        <f t="shared" si="25"/>
        <v>1.7911522633744856</v>
      </c>
      <c r="S68" s="48">
        <f t="shared" si="25"/>
        <v>0.58320802005012529</v>
      </c>
      <c r="T68" s="39">
        <f t="shared" si="24"/>
        <v>-8.3099796066048337E-2</v>
      </c>
      <c r="U68" s="40">
        <f t="shared" si="24"/>
        <v>-5.9213303675248907E-2</v>
      </c>
    </row>
    <row r="69" spans="3:21" x14ac:dyDescent="0.25">
      <c r="C69" s="7" t="s">
        <v>21</v>
      </c>
      <c r="D69" s="39">
        <f t="shared" ref="D69:S69" si="26">D33/D15-1</f>
        <v>-0.16216563786008231</v>
      </c>
      <c r="E69" s="35">
        <f t="shared" si="26"/>
        <v>0.12740306288693382</v>
      </c>
      <c r="F69" s="35">
        <f t="shared" si="26"/>
        <v>0.12224804158781111</v>
      </c>
      <c r="G69" s="35">
        <f t="shared" si="26"/>
        <v>-9.5480177717019776E-2</v>
      </c>
      <c r="H69" s="35">
        <f t="shared" si="26"/>
        <v>-0.17001290692671733</v>
      </c>
      <c r="I69" s="35">
        <f t="shared" si="26"/>
        <v>-0.4391553991479904</v>
      </c>
      <c r="J69" s="35">
        <f t="shared" si="26"/>
        <v>-2.382636997205223E-2</v>
      </c>
      <c r="K69" s="35">
        <f t="shared" si="26"/>
        <v>4.2072257581430073E-2</v>
      </c>
      <c r="L69" s="35">
        <f t="shared" si="26"/>
        <v>6.7133683596030114E-3</v>
      </c>
      <c r="M69" s="35">
        <f t="shared" si="26"/>
        <v>-0.13988095238095233</v>
      </c>
      <c r="N69" s="35">
        <f t="shared" si="26"/>
        <v>0.19098234184810559</v>
      </c>
      <c r="O69" s="35">
        <f t="shared" si="26"/>
        <v>2.3323615160349753E-2</v>
      </c>
      <c r="P69" s="35">
        <f t="shared" si="26"/>
        <v>0.33850129198966417</v>
      </c>
      <c r="Q69" s="35">
        <f t="shared" si="26"/>
        <v>-0.15671641791044777</v>
      </c>
      <c r="R69" s="35">
        <f t="shared" si="26"/>
        <v>0.11100478468899522</v>
      </c>
      <c r="S69" s="48">
        <f t="shared" si="26"/>
        <v>0.58349146110056926</v>
      </c>
      <c r="T69" s="39">
        <f t="shared" si="24"/>
        <v>-6.4512574442402437E-3</v>
      </c>
      <c r="U69" s="40">
        <f t="shared" si="24"/>
        <v>1.2047111357943674E-2</v>
      </c>
    </row>
    <row r="70" spans="3:21" x14ac:dyDescent="0.25">
      <c r="C70" s="7" t="s">
        <v>22</v>
      </c>
      <c r="D70" s="39">
        <f t="shared" ref="D70:S70" si="27">D34/D16-1</f>
        <v>-0.20372303409881698</v>
      </c>
      <c r="E70" s="35">
        <f t="shared" si="27"/>
        <v>-0.36582079496968334</v>
      </c>
      <c r="F70" s="35">
        <f t="shared" si="27"/>
        <v>-6.3204398193599021E-2</v>
      </c>
      <c r="G70" s="35">
        <f t="shared" si="27"/>
        <v>0.79366172924560807</v>
      </c>
      <c r="H70" s="35">
        <f t="shared" si="27"/>
        <v>-4.6098596147567727E-2</v>
      </c>
      <c r="I70" s="35">
        <f t="shared" si="27"/>
        <v>0.10238272524199554</v>
      </c>
      <c r="J70" s="35">
        <f t="shared" si="27"/>
        <v>0.15067428475402256</v>
      </c>
      <c r="K70" s="35">
        <f t="shared" si="27"/>
        <v>9.7686375321336838E-2</v>
      </c>
      <c r="L70" s="35">
        <f t="shared" si="27"/>
        <v>-7.5284794452699311E-2</v>
      </c>
      <c r="M70" s="35">
        <f t="shared" si="27"/>
        <v>0.72727272727272729</v>
      </c>
      <c r="N70" s="35">
        <f t="shared" si="27"/>
        <v>2.6925953627524368E-2</v>
      </c>
      <c r="O70" s="35">
        <f t="shared" si="27"/>
        <v>0.81054131054131062</v>
      </c>
      <c r="P70" s="35">
        <f t="shared" si="27"/>
        <v>-2.6178010471203939E-3</v>
      </c>
      <c r="Q70" s="35">
        <f t="shared" si="27"/>
        <v>-0.53807947019867552</v>
      </c>
      <c r="R70" s="35">
        <f t="shared" si="27"/>
        <v>8.1353491720662419E-2</v>
      </c>
      <c r="S70" s="48">
        <f t="shared" si="27"/>
        <v>0.63500000000000001</v>
      </c>
      <c r="T70" s="39">
        <f t="shared" si="24"/>
        <v>5.7512546552218158E-2</v>
      </c>
      <c r="U70" s="40">
        <f t="shared" si="24"/>
        <v>8.342744040897121E-2</v>
      </c>
    </row>
    <row r="71" spans="3:21" x14ac:dyDescent="0.25">
      <c r="C71" s="7" t="s">
        <v>23</v>
      </c>
      <c r="D71" s="39">
        <f t="shared" ref="D71:S71" si="28">D35/D17-1</f>
        <v>-0.21180621180621184</v>
      </c>
      <c r="E71" s="35">
        <f t="shared" si="28"/>
        <v>0.23031423290203334</v>
      </c>
      <c r="F71" s="35">
        <f t="shared" si="28"/>
        <v>-3.9558276842335482E-2</v>
      </c>
      <c r="G71" s="35">
        <f t="shared" si="28"/>
        <v>2.3180256169946789E-2</v>
      </c>
      <c r="H71" s="35">
        <f t="shared" si="28"/>
        <v>-3.9372846797440797E-3</v>
      </c>
      <c r="I71" s="35">
        <f t="shared" si="28"/>
        <v>0.5907859078590787</v>
      </c>
      <c r="J71" s="35">
        <f t="shared" si="28"/>
        <v>8.386271673270862E-2</v>
      </c>
      <c r="K71" s="35">
        <f t="shared" si="28"/>
        <v>0.37591636386817107</v>
      </c>
      <c r="L71" s="35">
        <f t="shared" si="28"/>
        <v>-0.19694616977225676</v>
      </c>
      <c r="M71" s="35">
        <f t="shared" si="28"/>
        <v>1.478494623655914</v>
      </c>
      <c r="N71" s="35">
        <f t="shared" si="28"/>
        <v>-1.208300499080639E-2</v>
      </c>
      <c r="O71" s="35">
        <f t="shared" si="28"/>
        <v>-0.18888888888888888</v>
      </c>
      <c r="P71" s="35">
        <f t="shared" si="28"/>
        <v>2.625</v>
      </c>
      <c r="Q71" s="35">
        <f t="shared" si="28"/>
        <v>-0.1753424657534246</v>
      </c>
      <c r="R71" s="35">
        <f t="shared" si="28"/>
        <v>1.1963788300835656</v>
      </c>
      <c r="S71" s="48">
        <f t="shared" si="28"/>
        <v>0.10179257362355965</v>
      </c>
      <c r="T71" s="39">
        <f t="shared" si="24"/>
        <v>4.6819593418937044E-2</v>
      </c>
      <c r="U71" s="40">
        <f t="shared" si="24"/>
        <v>5.3125048670705777E-2</v>
      </c>
    </row>
    <row r="72" spans="3:21" x14ac:dyDescent="0.25">
      <c r="C72" s="7" t="s">
        <v>25</v>
      </c>
      <c r="D72" s="39">
        <f t="shared" ref="D72:S72" si="29">D36/D18-1</f>
        <v>-0.12006360985952824</v>
      </c>
      <c r="E72" s="35">
        <f t="shared" si="29"/>
        <v>0.97508125677139756</v>
      </c>
      <c r="F72" s="35">
        <f t="shared" si="29"/>
        <v>-2.8582072562452154E-2</v>
      </c>
      <c r="G72" s="35">
        <f t="shared" si="29"/>
        <v>0.32858789234628172</v>
      </c>
      <c r="H72" s="35">
        <f t="shared" si="29"/>
        <v>0.18156618156618154</v>
      </c>
      <c r="I72" s="35">
        <f t="shared" si="29"/>
        <v>0.20413758723828512</v>
      </c>
      <c r="J72" s="35">
        <f t="shared" si="29"/>
        <v>0.12506797172376283</v>
      </c>
      <c r="K72" s="35">
        <f t="shared" si="29"/>
        <v>7.3250564334085722E-2</v>
      </c>
      <c r="L72" s="35">
        <f t="shared" si="29"/>
        <v>-0.13664101883788804</v>
      </c>
      <c r="M72" s="35">
        <f t="shared" si="29"/>
        <v>3.172972972972973</v>
      </c>
      <c r="N72" s="35">
        <f t="shared" si="29"/>
        <v>-0.11029700379432161</v>
      </c>
      <c r="O72" s="35">
        <f t="shared" si="29"/>
        <v>0.26735833998403824</v>
      </c>
      <c r="P72" s="35">
        <f t="shared" si="29"/>
        <v>2.1239316239316239</v>
      </c>
      <c r="Q72" s="35">
        <f t="shared" si="29"/>
        <v>0.52469135802469147</v>
      </c>
      <c r="R72" s="35">
        <f t="shared" si="29"/>
        <v>0.67847411444141681</v>
      </c>
      <c r="S72" s="48">
        <f t="shared" si="29"/>
        <v>0.77782357790601808</v>
      </c>
      <c r="T72" s="39">
        <f t="shared" si="24"/>
        <v>9.5024637284423674E-2</v>
      </c>
      <c r="U72" s="40">
        <f t="shared" si="24"/>
        <v>9.4179819886519578E-2</v>
      </c>
    </row>
    <row r="73" spans="3:21" x14ac:dyDescent="0.25">
      <c r="C73" s="7" t="s">
        <v>26</v>
      </c>
      <c r="D73" s="39">
        <f t="shared" ref="D73:S73" si="30">D37/D19-1</f>
        <v>-0.30868148825512942</v>
      </c>
      <c r="E73" s="35">
        <f t="shared" si="30"/>
        <v>1.2286029817780233</v>
      </c>
      <c r="F73" s="35">
        <f t="shared" si="30"/>
        <v>-0.21359474866125405</v>
      </c>
      <c r="G73" s="35">
        <f t="shared" si="30"/>
        <v>0.33727530747398293</v>
      </c>
      <c r="H73" s="35">
        <f t="shared" si="30"/>
        <v>-8.853258975252698E-2</v>
      </c>
      <c r="I73" s="35">
        <f t="shared" si="30"/>
        <v>-8.8274632189032531E-2</v>
      </c>
      <c r="J73" s="35">
        <f t="shared" si="30"/>
        <v>-1.9955835446143766E-2</v>
      </c>
      <c r="K73" s="35">
        <f t="shared" si="30"/>
        <v>-0.16441394317278324</v>
      </c>
      <c r="L73" s="35">
        <f t="shared" si="30"/>
        <v>-7.228158390949091E-2</v>
      </c>
      <c r="M73" s="35">
        <f t="shared" si="30"/>
        <v>-0.68393782383419688</v>
      </c>
      <c r="N73" s="35">
        <f t="shared" si="30"/>
        <v>0.13329511251254123</v>
      </c>
      <c r="O73" s="35">
        <f t="shared" si="30"/>
        <v>-0.20293997550020415</v>
      </c>
      <c r="P73" s="35">
        <f t="shared" si="30"/>
        <v>0.94628099173553726</v>
      </c>
      <c r="Q73" s="35">
        <f t="shared" si="30"/>
        <v>0.70716510903426788</v>
      </c>
      <c r="R73" s="35">
        <f t="shared" si="30"/>
        <v>0.68197474167623429</v>
      </c>
      <c r="S73" s="48">
        <f t="shared" si="30"/>
        <v>1.0030379746835445</v>
      </c>
      <c r="T73" s="39">
        <f t="shared" si="24"/>
        <v>-7.2341518342190048E-2</v>
      </c>
      <c r="U73" s="40">
        <f t="shared" si="24"/>
        <v>-6.7317713359323683E-2</v>
      </c>
    </row>
    <row r="74" spans="3:21" x14ac:dyDescent="0.25">
      <c r="C74" s="7" t="s">
        <v>27</v>
      </c>
      <c r="D74" s="39">
        <f t="shared" ref="D74:S74" si="31">D38/D20-1</f>
        <v>-0.15673366482246653</v>
      </c>
      <c r="E74" s="35">
        <f t="shared" si="31"/>
        <v>0.64800759013282727</v>
      </c>
      <c r="F74" s="35">
        <f t="shared" si="31"/>
        <v>-5.490187926159984E-2</v>
      </c>
      <c r="G74" s="35">
        <f t="shared" si="31"/>
        <v>0.11452981585175781</v>
      </c>
      <c r="H74" s="35">
        <f t="shared" si="31"/>
        <v>-0.10970294374036071</v>
      </c>
      <c r="I74" s="35">
        <f t="shared" si="31"/>
        <v>-0.31887150308202938</v>
      </c>
      <c r="J74" s="35">
        <f t="shared" si="31"/>
        <v>9.042281036327271E-2</v>
      </c>
      <c r="K74" s="35">
        <f t="shared" si="31"/>
        <v>-1.7581143740340033E-2</v>
      </c>
      <c r="L74" s="35">
        <f t="shared" si="31"/>
        <v>-5.2969502407704705E-2</v>
      </c>
      <c r="M74" s="35">
        <f t="shared" si="31"/>
        <v>-0.30463576158940397</v>
      </c>
      <c r="N74" s="35">
        <f t="shared" si="31"/>
        <v>-0.14672907369108523</v>
      </c>
      <c r="O74" s="35">
        <f t="shared" si="31"/>
        <v>-0.17557803468208089</v>
      </c>
      <c r="P74" s="35">
        <f t="shared" si="31"/>
        <v>0.72556390977443619</v>
      </c>
      <c r="Q74" s="35">
        <f t="shared" si="31"/>
        <v>-0.21206225680933855</v>
      </c>
      <c r="R74" s="35">
        <f t="shared" si="31"/>
        <v>0.38247338247338258</v>
      </c>
      <c r="S74" s="48">
        <f t="shared" si="31"/>
        <v>-0.35521235521235517</v>
      </c>
      <c r="T74" s="39">
        <f t="shared" si="24"/>
        <v>-1.8809538896985778E-2</v>
      </c>
      <c r="U74" s="40">
        <f t="shared" si="24"/>
        <v>-1.0671632703371348E-2</v>
      </c>
    </row>
    <row r="75" spans="3:21" x14ac:dyDescent="0.25">
      <c r="C75" s="7" t="s">
        <v>28</v>
      </c>
      <c r="D75" s="39">
        <f t="shared" ref="D75:U75" si="32">D39/D21-1</f>
        <v>-0.39657020364415863</v>
      </c>
      <c r="E75" s="35">
        <f t="shared" si="32"/>
        <v>0.86985294117647061</v>
      </c>
      <c r="F75" s="35">
        <f t="shared" si="32"/>
        <v>-0.43135907879025792</v>
      </c>
      <c r="G75" s="35">
        <f t="shared" si="32"/>
        <v>1.2170329670329672</v>
      </c>
      <c r="H75" s="35">
        <f t="shared" si="32"/>
        <v>-0.23291626564003853</v>
      </c>
      <c r="I75" s="35">
        <f t="shared" si="32"/>
        <v>-0.30076103500761031</v>
      </c>
      <c r="J75" s="35">
        <f t="shared" si="32"/>
        <v>-0.20480106421574551</v>
      </c>
      <c r="K75" s="35">
        <f t="shared" si="32"/>
        <v>-0.28258182832994461</v>
      </c>
      <c r="L75" s="35">
        <f t="shared" si="32"/>
        <v>-0.29493931760934278</v>
      </c>
      <c r="M75" s="35">
        <f t="shared" si="32"/>
        <v>0.17475728155339798</v>
      </c>
      <c r="N75" s="35">
        <f t="shared" si="32"/>
        <v>-0.31841553989716243</v>
      </c>
      <c r="O75" s="35">
        <f t="shared" si="32"/>
        <v>0.41129032258064524</v>
      </c>
      <c r="P75" s="35">
        <f t="shared" si="32"/>
        <v>-0.36557788944723613</v>
      </c>
      <c r="Q75" s="35">
        <f t="shared" si="32"/>
        <v>0.21245421245421237</v>
      </c>
      <c r="R75" s="35">
        <f t="shared" si="32"/>
        <v>-0.48456790123456794</v>
      </c>
      <c r="S75" s="48">
        <f t="shared" si="32"/>
        <v>0.46536964980544737</v>
      </c>
      <c r="T75" s="39">
        <f t="shared" si="32"/>
        <v>-0.20835322540977674</v>
      </c>
      <c r="U75" s="40">
        <f t="shared" si="32"/>
        <v>-0.20543612273135958</v>
      </c>
    </row>
    <row r="76" spans="3:21" x14ac:dyDescent="0.25">
      <c r="C76" s="7" t="s">
        <v>29</v>
      </c>
      <c r="D76" s="39">
        <f t="shared" ref="D76:U76" si="33">D40/D22-1</f>
        <v>-0.12903225806451613</v>
      </c>
      <c r="E76" s="35">
        <f t="shared" si="33"/>
        <v>1.1391459074733095</v>
      </c>
      <c r="F76" s="35">
        <f t="shared" si="33"/>
        <v>-0.2081440254429805</v>
      </c>
      <c r="G76" s="35">
        <f t="shared" si="33"/>
        <v>1.0731558004285278</v>
      </c>
      <c r="H76" s="35">
        <f t="shared" si="33"/>
        <v>-0.22863695937090434</v>
      </c>
      <c r="I76" s="35">
        <f t="shared" si="33"/>
        <v>-3.3511043412033481E-2</v>
      </c>
      <c r="J76" s="35">
        <f t="shared" si="33"/>
        <v>7.1139639094101925E-2</v>
      </c>
      <c r="K76" s="35">
        <f t="shared" si="33"/>
        <v>-0.42912055911473501</v>
      </c>
      <c r="L76" s="35">
        <f t="shared" si="33"/>
        <v>0.48452123830093585</v>
      </c>
      <c r="M76" s="35">
        <f t="shared" si="33"/>
        <v>1.3647058823529412</v>
      </c>
      <c r="N76" s="35">
        <f t="shared" si="33"/>
        <v>0.33714375195740676</v>
      </c>
      <c r="O76" s="35">
        <f t="shared" si="33"/>
        <v>-0.31106971793507188</v>
      </c>
      <c r="P76" s="35">
        <f t="shared" si="33"/>
        <v>0.29069767441860472</v>
      </c>
      <c r="Q76" s="35">
        <f t="shared" si="33"/>
        <v>1.0275650842266462</v>
      </c>
      <c r="R76" s="35">
        <f t="shared" si="33"/>
        <v>0.59090909090909083</v>
      </c>
      <c r="S76" s="48">
        <f t="shared" si="33"/>
        <v>0.1502049944092434</v>
      </c>
      <c r="T76" s="39">
        <f t="shared" si="33"/>
        <v>-1.4497580155665046E-2</v>
      </c>
      <c r="U76" s="40">
        <f t="shared" si="33"/>
        <v>-1.7219636691187534E-2</v>
      </c>
    </row>
    <row r="77" spans="3:21" ht="13.8" thickBot="1" x14ac:dyDescent="0.3">
      <c r="C77" s="7" t="s">
        <v>30</v>
      </c>
      <c r="D77" s="39">
        <f t="shared" ref="D77:U77" si="34">D41/D23-1</f>
        <v>-0.18465581335726189</v>
      </c>
      <c r="E77" s="35">
        <f t="shared" si="34"/>
        <v>0.31684608670352055</v>
      </c>
      <c r="F77" s="35">
        <f t="shared" si="34"/>
        <v>-0.30040188712213878</v>
      </c>
      <c r="G77" s="35">
        <f t="shared" si="34"/>
        <v>0.13964426663783325</v>
      </c>
      <c r="H77" s="35">
        <f t="shared" si="34"/>
        <v>-0.13432355967078191</v>
      </c>
      <c r="I77" s="35">
        <f t="shared" si="34"/>
        <v>0.40652346857597443</v>
      </c>
      <c r="J77" s="35">
        <f t="shared" si="34"/>
        <v>8.7504861381187737E-2</v>
      </c>
      <c r="K77" s="35">
        <f t="shared" si="34"/>
        <v>-0.10060334582685804</v>
      </c>
      <c r="L77" s="35">
        <f t="shared" si="34"/>
        <v>-0.15693689435121716</v>
      </c>
      <c r="M77" s="35">
        <f t="shared" si="34"/>
        <v>9.5238095238095344E-2</v>
      </c>
      <c r="N77" s="35">
        <f t="shared" si="34"/>
        <v>-0.21109035493068529</v>
      </c>
      <c r="O77" s="35">
        <f t="shared" si="34"/>
        <v>-0.48195924471863905</v>
      </c>
      <c r="P77" s="35">
        <f t="shared" si="34"/>
        <v>2.1885521885521841E-2</v>
      </c>
      <c r="Q77" s="35">
        <f t="shared" si="34"/>
        <v>0.34126984126984117</v>
      </c>
      <c r="R77" s="35">
        <f t="shared" si="34"/>
        <v>2.1857923497267784E-2</v>
      </c>
      <c r="S77" s="48">
        <f t="shared" si="34"/>
        <v>-0.48687499999999995</v>
      </c>
      <c r="T77" s="39">
        <f t="shared" si="34"/>
        <v>-0.1006109619509834</v>
      </c>
      <c r="U77" s="40">
        <f t="shared" si="34"/>
        <v>-0.10327340026261644</v>
      </c>
    </row>
    <row r="78" spans="3:21" ht="13.8" thickBot="1" x14ac:dyDescent="0.3">
      <c r="C78" s="8" t="s">
        <v>10</v>
      </c>
      <c r="D78" s="34">
        <f t="shared" ref="D78:U78" si="35">+D60/D24</f>
        <v>-0.20559263112486995</v>
      </c>
      <c r="E78" s="34">
        <f t="shared" si="35"/>
        <v>0.27534613086734033</v>
      </c>
      <c r="F78" s="34">
        <f t="shared" si="35"/>
        <v>-9.0451981015845825E-2</v>
      </c>
      <c r="G78" s="34">
        <f t="shared" si="35"/>
        <v>0.12492139071062798</v>
      </c>
      <c r="H78" s="34">
        <f t="shared" si="35"/>
        <v>-0.11668847182503386</v>
      </c>
      <c r="I78" s="34">
        <f t="shared" si="35"/>
        <v>-5.4648029639609297E-2</v>
      </c>
      <c r="J78" s="34">
        <f t="shared" si="35"/>
        <v>3.0737010210104786E-2</v>
      </c>
      <c r="K78" s="34">
        <f t="shared" si="35"/>
        <v>-6.340782679771137E-2</v>
      </c>
      <c r="L78" s="34">
        <f t="shared" si="35"/>
        <v>-0.14337967914438501</v>
      </c>
      <c r="M78" s="34">
        <f t="shared" si="35"/>
        <v>5.8303464755077659E-2</v>
      </c>
      <c r="N78" s="34">
        <f t="shared" si="35"/>
        <v>-7.2820148544328264E-2</v>
      </c>
      <c r="O78" s="34">
        <f t="shared" si="35"/>
        <v>-5.6068983412842568E-2</v>
      </c>
      <c r="P78" s="34">
        <f t="shared" si="35"/>
        <v>0.46380931554778043</v>
      </c>
      <c r="Q78" s="34">
        <f t="shared" si="35"/>
        <v>-0.2009488978946328</v>
      </c>
      <c r="R78" s="34">
        <f t="shared" si="35"/>
        <v>0.32202111613876322</v>
      </c>
      <c r="S78" s="34">
        <f t="shared" si="35"/>
        <v>0.11501779746216341</v>
      </c>
      <c r="T78" s="34">
        <f t="shared" si="35"/>
        <v>-3.7295509956808991E-2</v>
      </c>
      <c r="U78" s="34">
        <f t="shared" si="35"/>
        <v>-2.7868470288085874E-2</v>
      </c>
    </row>
  </sheetData>
  <mergeCells count="66">
    <mergeCell ref="C62:U62"/>
    <mergeCell ref="C63:C65"/>
    <mergeCell ref="D63:G63"/>
    <mergeCell ref="H63:K63"/>
    <mergeCell ref="L63:O63"/>
    <mergeCell ref="P63:S63"/>
    <mergeCell ref="T63:T65"/>
    <mergeCell ref="U63:U65"/>
    <mergeCell ref="P64:Q64"/>
    <mergeCell ref="R64:S64"/>
    <mergeCell ref="D64:E64"/>
    <mergeCell ref="F64:G64"/>
    <mergeCell ref="H64:I64"/>
    <mergeCell ref="J64:K64"/>
    <mergeCell ref="L64:M64"/>
    <mergeCell ref="N64:O64"/>
    <mergeCell ref="T45:T47"/>
    <mergeCell ref="U45:U47"/>
    <mergeCell ref="D28:E28"/>
    <mergeCell ref="F28:G28"/>
    <mergeCell ref="H28:I28"/>
    <mergeCell ref="J28:K28"/>
    <mergeCell ref="L28:M28"/>
    <mergeCell ref="N28:O28"/>
    <mergeCell ref="P46:Q46"/>
    <mergeCell ref="R46:S46"/>
    <mergeCell ref="D46:E46"/>
    <mergeCell ref="F46:G46"/>
    <mergeCell ref="H46:I46"/>
    <mergeCell ref="J46:K46"/>
    <mergeCell ref="L46:M46"/>
    <mergeCell ref="N46:O46"/>
    <mergeCell ref="C45:C47"/>
    <mergeCell ref="D45:G45"/>
    <mergeCell ref="H45:K45"/>
    <mergeCell ref="L45:O45"/>
    <mergeCell ref="P45:S45"/>
    <mergeCell ref="L10:M10"/>
    <mergeCell ref="N10:O10"/>
    <mergeCell ref="P28:Q28"/>
    <mergeCell ref="R28:S28"/>
    <mergeCell ref="C44:U44"/>
    <mergeCell ref="D26:U26"/>
    <mergeCell ref="C27:C29"/>
    <mergeCell ref="D27:G27"/>
    <mergeCell ref="H27:K27"/>
    <mergeCell ref="L27:O27"/>
    <mergeCell ref="P27:S27"/>
    <mergeCell ref="T27:T29"/>
    <mergeCell ref="U27:U29"/>
    <mergeCell ref="J1:U3"/>
    <mergeCell ref="J4:U6"/>
    <mergeCell ref="D8:U8"/>
    <mergeCell ref="C9:C11"/>
    <mergeCell ref="D9:G9"/>
    <mergeCell ref="H9:K9"/>
    <mergeCell ref="L9:O9"/>
    <mergeCell ref="P9:S9"/>
    <mergeCell ref="T9:T11"/>
    <mergeCell ref="U9:U11"/>
    <mergeCell ref="P10:Q10"/>
    <mergeCell ref="R10:S10"/>
    <mergeCell ref="D10:E10"/>
    <mergeCell ref="F10:G10"/>
    <mergeCell ref="H10:I10"/>
    <mergeCell ref="J10:K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725F-C1A6-4BAB-9D78-EE467DD18AA2}">
  <dimension ref="C1:V78"/>
  <sheetViews>
    <sheetView topLeftCell="B64" workbookViewId="0">
      <selection activeCell="D30" sqref="D30:S41"/>
    </sheetView>
  </sheetViews>
  <sheetFormatPr baseColWidth="10" defaultRowHeight="13.2" x14ac:dyDescent="0.25"/>
  <cols>
    <col min="1" max="2" width="11.5546875" style="50"/>
    <col min="3" max="3" width="13.44140625" style="50" customWidth="1"/>
    <col min="4" max="4" width="9" style="50" bestFit="1" customWidth="1"/>
    <col min="5" max="5" width="8.5546875" style="50" bestFit="1" customWidth="1"/>
    <col min="6" max="7" width="9" style="50" bestFit="1" customWidth="1"/>
    <col min="8" max="8" width="8.5546875" style="50" bestFit="1" customWidth="1"/>
    <col min="9" max="9" width="8.109375" style="50" bestFit="1" customWidth="1"/>
    <col min="10" max="11" width="9" style="50" bestFit="1" customWidth="1"/>
    <col min="12" max="12" width="8.109375" style="50" bestFit="1" customWidth="1"/>
    <col min="13" max="13" width="8.5546875" style="50" bestFit="1" customWidth="1"/>
    <col min="14" max="19" width="8.109375" style="50" bestFit="1" customWidth="1"/>
    <col min="20" max="20" width="14.109375" style="50" bestFit="1" customWidth="1"/>
    <col min="21" max="21" width="12.5546875" style="50" bestFit="1" customWidth="1"/>
    <col min="22" max="16384" width="11.5546875" style="50"/>
  </cols>
  <sheetData>
    <row r="1" spans="3:21" x14ac:dyDescent="0.25">
      <c r="C1" s="11" t="s">
        <v>12</v>
      </c>
      <c r="D1" s="12"/>
      <c r="E1" s="12"/>
      <c r="F1" s="12"/>
      <c r="G1" s="12"/>
      <c r="H1" s="13">
        <f>+(D60+F60+H60+J60)/(+D24+F24+H24+J24)</f>
        <v>5.8918334220041044E-2</v>
      </c>
      <c r="I1" s="2"/>
      <c r="J1" s="116" t="s">
        <v>34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</row>
    <row r="2" spans="3:21" x14ac:dyDescent="0.25">
      <c r="C2" s="14" t="s">
        <v>13</v>
      </c>
      <c r="D2" s="15"/>
      <c r="E2" s="15"/>
      <c r="F2" s="15"/>
      <c r="G2" s="15"/>
      <c r="H2" s="16">
        <f>+((D60+H60)+2*(F60+J60))/((D24+H24)+2*(F24+J24))</f>
        <v>8.4384046088936265E-2</v>
      </c>
      <c r="I2" s="2"/>
      <c r="J2" s="119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1"/>
    </row>
    <row r="3" spans="3:21" x14ac:dyDescent="0.25">
      <c r="C3" s="17" t="s">
        <v>14</v>
      </c>
      <c r="D3" s="18"/>
      <c r="E3" s="18"/>
      <c r="F3" s="18"/>
      <c r="G3" s="18"/>
      <c r="H3" s="19">
        <f>+(E60+G60+I60+K60+M60+O60+Q60+S60)/+(E24+G24+I24+K24+M24+O24+Q24+S24)</f>
        <v>-0.14428111452784309</v>
      </c>
      <c r="I3" s="2"/>
      <c r="J3" s="119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3:21" x14ac:dyDescent="0.25">
      <c r="C4" s="14" t="s">
        <v>11</v>
      </c>
      <c r="D4" s="15"/>
      <c r="E4" s="15"/>
      <c r="F4" s="15"/>
      <c r="G4" s="15"/>
      <c r="H4" s="16">
        <f>+(L60+M60+N60+O60)/+(L24+M24+N24+O24)</f>
        <v>5.1112476294772828E-2</v>
      </c>
      <c r="I4" s="2"/>
      <c r="J4" s="116" t="s">
        <v>48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3:21" x14ac:dyDescent="0.25">
      <c r="C5" s="14" t="s">
        <v>16</v>
      </c>
      <c r="D5" s="23"/>
      <c r="E5" s="23"/>
      <c r="F5" s="23"/>
      <c r="G5" s="23"/>
      <c r="H5" s="16">
        <f>+(P60+Q60+R60+S60)/(P24+Q24+R24+S24)</f>
        <v>-0.2146448139388393</v>
      </c>
      <c r="I5" s="2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</row>
    <row r="6" spans="3:21" x14ac:dyDescent="0.25">
      <c r="C6" s="20" t="s">
        <v>15</v>
      </c>
      <c r="D6" s="21"/>
      <c r="E6" s="21"/>
      <c r="F6" s="21"/>
      <c r="G6" s="21"/>
      <c r="H6" s="22">
        <f>+U60/U24</f>
        <v>1.9593442323641783E-2</v>
      </c>
      <c r="I6" s="2"/>
      <c r="J6" s="122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4"/>
    </row>
    <row r="7" spans="3:21" ht="13.8" thickBo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3:21" ht="13.8" thickBot="1" x14ac:dyDescent="0.3">
      <c r="C8" s="3">
        <v>2020</v>
      </c>
      <c r="D8" s="100" t="s">
        <v>32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3:21" ht="13.8" thickBot="1" x14ac:dyDescent="0.3">
      <c r="C9" s="103" t="s">
        <v>17</v>
      </c>
      <c r="D9" s="105" t="s">
        <v>0</v>
      </c>
      <c r="E9" s="106"/>
      <c r="F9" s="106"/>
      <c r="G9" s="107"/>
      <c r="H9" s="108" t="s">
        <v>1</v>
      </c>
      <c r="I9" s="109"/>
      <c r="J9" s="109"/>
      <c r="K9" s="110"/>
      <c r="L9" s="108" t="s">
        <v>2</v>
      </c>
      <c r="M9" s="109"/>
      <c r="N9" s="109"/>
      <c r="O9" s="110"/>
      <c r="P9" s="108" t="s">
        <v>3</v>
      </c>
      <c r="Q9" s="109"/>
      <c r="R9" s="109"/>
      <c r="S9" s="110"/>
      <c r="T9" s="111" t="s">
        <v>4</v>
      </c>
      <c r="U9" s="111" t="s">
        <v>5</v>
      </c>
    </row>
    <row r="10" spans="3:21" ht="13.8" thickBot="1" x14ac:dyDescent="0.3">
      <c r="C10" s="103"/>
      <c r="D10" s="113" t="s">
        <v>6</v>
      </c>
      <c r="E10" s="114"/>
      <c r="F10" s="113" t="s">
        <v>7</v>
      </c>
      <c r="G10" s="114"/>
      <c r="H10" s="113" t="s">
        <v>6</v>
      </c>
      <c r="I10" s="114"/>
      <c r="J10" s="113" t="s">
        <v>7</v>
      </c>
      <c r="K10" s="114"/>
      <c r="L10" s="113" t="s">
        <v>6</v>
      </c>
      <c r="M10" s="114"/>
      <c r="N10" s="113" t="s">
        <v>7</v>
      </c>
      <c r="O10" s="114"/>
      <c r="P10" s="113" t="s">
        <v>6</v>
      </c>
      <c r="Q10" s="114"/>
      <c r="R10" s="113" t="s">
        <v>7</v>
      </c>
      <c r="S10" s="114"/>
      <c r="T10" s="112"/>
      <c r="U10" s="112"/>
    </row>
    <row r="11" spans="3:21" ht="13.8" thickBot="1" x14ac:dyDescent="0.3">
      <c r="C11" s="104"/>
      <c r="D11" s="4" t="s">
        <v>8</v>
      </c>
      <c r="E11" s="4" t="s">
        <v>9</v>
      </c>
      <c r="F11" s="4" t="s">
        <v>8</v>
      </c>
      <c r="G11" s="5" t="s">
        <v>9</v>
      </c>
      <c r="H11" s="4" t="s">
        <v>8</v>
      </c>
      <c r="I11" s="4" t="s">
        <v>9</v>
      </c>
      <c r="J11" s="4" t="s">
        <v>8</v>
      </c>
      <c r="K11" s="4" t="s">
        <v>9</v>
      </c>
      <c r="L11" s="4" t="s">
        <v>8</v>
      </c>
      <c r="M11" s="4" t="s">
        <v>9</v>
      </c>
      <c r="N11" s="4" t="s">
        <v>8</v>
      </c>
      <c r="O11" s="4" t="s">
        <v>9</v>
      </c>
      <c r="P11" s="4" t="s">
        <v>8</v>
      </c>
      <c r="Q11" s="4" t="s">
        <v>9</v>
      </c>
      <c r="R11" s="4" t="s">
        <v>8</v>
      </c>
      <c r="S11" s="4" t="s">
        <v>9</v>
      </c>
      <c r="T11" s="112"/>
      <c r="U11" s="112"/>
    </row>
    <row r="12" spans="3:21" x14ac:dyDescent="0.25">
      <c r="C12" s="6" t="s">
        <v>18</v>
      </c>
      <c r="D12" s="26">
        <v>17290</v>
      </c>
      <c r="E12" s="27">
        <v>6965</v>
      </c>
      <c r="F12" s="27">
        <v>34171</v>
      </c>
      <c r="G12" s="27">
        <v>23973</v>
      </c>
      <c r="H12" s="27">
        <v>15021</v>
      </c>
      <c r="I12" s="27">
        <v>3769</v>
      </c>
      <c r="J12" s="27">
        <v>43836</v>
      </c>
      <c r="K12" s="27">
        <v>20670</v>
      </c>
      <c r="L12" s="27">
        <v>4974</v>
      </c>
      <c r="M12" s="27">
        <v>153</v>
      </c>
      <c r="N12" s="27">
        <v>5664</v>
      </c>
      <c r="O12" s="27">
        <v>4039</v>
      </c>
      <c r="P12" s="27">
        <v>583</v>
      </c>
      <c r="Q12" s="27">
        <v>2541</v>
      </c>
      <c r="R12" s="27">
        <v>1455</v>
      </c>
      <c r="S12" s="44">
        <v>5323</v>
      </c>
      <c r="T12" s="26">
        <f>SUM(D12:S12)</f>
        <v>190427</v>
      </c>
      <c r="U12" s="28">
        <f>D12+E12+H12+I12+L12+M12+P12+Q12+(2*(F12+G12+J12+K12+N12+O12+R12+S12))</f>
        <v>329558</v>
      </c>
    </row>
    <row r="13" spans="3:21" x14ac:dyDescent="0.25">
      <c r="C13" s="7" t="s">
        <v>19</v>
      </c>
      <c r="D13" s="29">
        <v>17600</v>
      </c>
      <c r="E13" s="25">
        <v>6450</v>
      </c>
      <c r="F13" s="25">
        <v>37832</v>
      </c>
      <c r="G13" s="25">
        <v>32979</v>
      </c>
      <c r="H13" s="25">
        <v>18353</v>
      </c>
      <c r="I13" s="25">
        <v>5397</v>
      </c>
      <c r="J13" s="25">
        <v>52818</v>
      </c>
      <c r="K13" s="25">
        <v>20632</v>
      </c>
      <c r="L13" s="25">
        <v>5893</v>
      </c>
      <c r="M13" s="25">
        <v>450</v>
      </c>
      <c r="N13" s="25">
        <v>6810</v>
      </c>
      <c r="O13" s="25">
        <v>4279</v>
      </c>
      <c r="P13" s="25">
        <v>459</v>
      </c>
      <c r="Q13" s="25">
        <v>2693</v>
      </c>
      <c r="R13" s="25">
        <v>1180</v>
      </c>
      <c r="S13" s="45">
        <v>4925</v>
      </c>
      <c r="T13" s="29">
        <f t="shared" ref="T13:T16" si="0">SUM(D13:S13)</f>
        <v>218750</v>
      </c>
      <c r="U13" s="30">
        <f t="shared" ref="U13:U23" si="1">D13+E13+H13+I13+L13+M13+P13+Q13+(2*(F13+G13+J13+K13+N13+O13+R13+S13))</f>
        <v>380205</v>
      </c>
    </row>
    <row r="14" spans="3:21" x14ac:dyDescent="0.25">
      <c r="C14" s="10" t="s">
        <v>20</v>
      </c>
      <c r="D14" s="29">
        <v>15605</v>
      </c>
      <c r="E14" s="25">
        <v>6119</v>
      </c>
      <c r="F14" s="25">
        <v>33035</v>
      </c>
      <c r="G14" s="25">
        <v>34391</v>
      </c>
      <c r="H14" s="25">
        <v>16410</v>
      </c>
      <c r="I14" s="25">
        <v>2754</v>
      </c>
      <c r="J14" s="25">
        <v>58328</v>
      </c>
      <c r="K14" s="25">
        <v>10121</v>
      </c>
      <c r="L14" s="25">
        <v>3675</v>
      </c>
      <c r="M14" s="25">
        <v>373</v>
      </c>
      <c r="N14" s="25">
        <v>5000</v>
      </c>
      <c r="O14" s="25">
        <v>4849</v>
      </c>
      <c r="P14" s="25">
        <v>400</v>
      </c>
      <c r="Q14" s="25">
        <v>1417</v>
      </c>
      <c r="R14" s="25">
        <v>1425</v>
      </c>
      <c r="S14" s="45">
        <v>3257</v>
      </c>
      <c r="T14" s="29">
        <f t="shared" si="0"/>
        <v>197159</v>
      </c>
      <c r="U14" s="30">
        <f t="shared" si="1"/>
        <v>347565</v>
      </c>
    </row>
    <row r="15" spans="3:21" x14ac:dyDescent="0.25">
      <c r="C15" s="10" t="s">
        <v>21</v>
      </c>
      <c r="D15" s="29">
        <v>18411</v>
      </c>
      <c r="E15" s="25">
        <v>6299</v>
      </c>
      <c r="F15" s="25">
        <v>38023</v>
      </c>
      <c r="G15" s="25">
        <v>22470</v>
      </c>
      <c r="H15" s="25">
        <v>16698</v>
      </c>
      <c r="I15" s="25">
        <v>3002</v>
      </c>
      <c r="J15" s="25">
        <v>52498</v>
      </c>
      <c r="K15" s="25">
        <v>16176</v>
      </c>
      <c r="L15" s="25">
        <v>4355</v>
      </c>
      <c r="M15" s="25">
        <v>562</v>
      </c>
      <c r="N15" s="25">
        <v>5680</v>
      </c>
      <c r="O15" s="25">
        <v>7677</v>
      </c>
      <c r="P15" s="25">
        <v>293</v>
      </c>
      <c r="Q15" s="25">
        <v>1688</v>
      </c>
      <c r="R15" s="25">
        <v>972</v>
      </c>
      <c r="S15" s="45">
        <v>4232</v>
      </c>
      <c r="T15" s="29">
        <f t="shared" si="0"/>
        <v>199036</v>
      </c>
      <c r="U15" s="30">
        <f t="shared" si="1"/>
        <v>346764</v>
      </c>
    </row>
    <row r="16" spans="3:21" x14ac:dyDescent="0.25">
      <c r="C16" s="10" t="s">
        <v>22</v>
      </c>
      <c r="D16" s="29">
        <v>17776</v>
      </c>
      <c r="E16" s="25">
        <v>7157</v>
      </c>
      <c r="F16" s="25">
        <v>34092</v>
      </c>
      <c r="G16" s="25">
        <v>28470</v>
      </c>
      <c r="H16" s="25">
        <v>18089</v>
      </c>
      <c r="I16" s="25">
        <v>5891</v>
      </c>
      <c r="J16" s="25">
        <v>54632</v>
      </c>
      <c r="K16" s="25">
        <v>20011</v>
      </c>
      <c r="L16" s="25">
        <v>3891</v>
      </c>
      <c r="M16" s="25">
        <v>1114</v>
      </c>
      <c r="N16" s="25">
        <v>5603</v>
      </c>
      <c r="O16" s="25">
        <v>6527</v>
      </c>
      <c r="P16" s="25">
        <v>432</v>
      </c>
      <c r="Q16" s="25">
        <v>1201</v>
      </c>
      <c r="R16" s="25">
        <v>1390</v>
      </c>
      <c r="S16" s="45">
        <v>3343</v>
      </c>
      <c r="T16" s="29">
        <f t="shared" si="0"/>
        <v>209619</v>
      </c>
      <c r="U16" s="30">
        <f t="shared" si="1"/>
        <v>363687</v>
      </c>
    </row>
    <row r="17" spans="3:22" x14ac:dyDescent="0.25">
      <c r="C17" s="7" t="s">
        <v>23</v>
      </c>
      <c r="D17" s="29">
        <v>15154</v>
      </c>
      <c r="E17" s="25">
        <v>4060</v>
      </c>
      <c r="F17" s="25">
        <v>31074</v>
      </c>
      <c r="G17" s="25">
        <v>26014</v>
      </c>
      <c r="H17" s="25">
        <v>14268</v>
      </c>
      <c r="I17" s="25">
        <v>5373</v>
      </c>
      <c r="J17" s="25">
        <v>45385</v>
      </c>
      <c r="K17" s="25">
        <v>11849</v>
      </c>
      <c r="L17" s="25">
        <v>3315</v>
      </c>
      <c r="M17" s="25">
        <v>1208</v>
      </c>
      <c r="N17" s="25">
        <v>4332</v>
      </c>
      <c r="O17" s="25">
        <v>3414</v>
      </c>
      <c r="P17" s="25">
        <v>601</v>
      </c>
      <c r="Q17" s="25">
        <v>1212</v>
      </c>
      <c r="R17" s="25">
        <v>1524</v>
      </c>
      <c r="S17" s="45">
        <v>2717</v>
      </c>
      <c r="T17" s="29">
        <f t="shared" ref="T17:T23" si="2">SUM(D17:S17)</f>
        <v>171500</v>
      </c>
      <c r="U17" s="30">
        <f t="shared" si="1"/>
        <v>297809</v>
      </c>
    </row>
    <row r="18" spans="3:22" x14ac:dyDescent="0.25">
      <c r="C18" s="10" t="s">
        <v>25</v>
      </c>
      <c r="D18" s="29">
        <v>17320</v>
      </c>
      <c r="E18" s="25">
        <v>3953</v>
      </c>
      <c r="F18" s="25">
        <v>37142</v>
      </c>
      <c r="G18" s="25">
        <v>25743</v>
      </c>
      <c r="H18" s="25">
        <v>17710</v>
      </c>
      <c r="I18" s="25">
        <v>3390</v>
      </c>
      <c r="J18" s="25">
        <v>51363</v>
      </c>
      <c r="K18" s="25">
        <v>12296</v>
      </c>
      <c r="L18" s="25">
        <v>3831</v>
      </c>
      <c r="M18" s="25">
        <v>476</v>
      </c>
      <c r="N18" s="25">
        <v>5410</v>
      </c>
      <c r="O18" s="25">
        <v>6143</v>
      </c>
      <c r="P18" s="25">
        <v>677</v>
      </c>
      <c r="Q18" s="25">
        <v>1035</v>
      </c>
      <c r="R18" s="25">
        <v>1276</v>
      </c>
      <c r="S18" s="45">
        <v>3831</v>
      </c>
      <c r="T18" s="29">
        <f t="shared" si="2"/>
        <v>191596</v>
      </c>
      <c r="U18" s="30">
        <f t="shared" si="1"/>
        <v>334800</v>
      </c>
    </row>
    <row r="19" spans="3:22" x14ac:dyDescent="0.25">
      <c r="C19" s="7" t="s">
        <v>26</v>
      </c>
      <c r="D19" s="29">
        <v>17409</v>
      </c>
      <c r="E19" s="25">
        <v>4332</v>
      </c>
      <c r="F19" s="25">
        <v>37218</v>
      </c>
      <c r="G19" s="25">
        <v>19599</v>
      </c>
      <c r="H19" s="25">
        <v>17152</v>
      </c>
      <c r="I19" s="25">
        <v>4309</v>
      </c>
      <c r="J19" s="25">
        <v>51943</v>
      </c>
      <c r="K19" s="25">
        <v>15354</v>
      </c>
      <c r="L19" s="25">
        <v>4100</v>
      </c>
      <c r="M19" s="25">
        <v>381</v>
      </c>
      <c r="N19" s="25">
        <v>5854</v>
      </c>
      <c r="O19" s="25">
        <v>5964</v>
      </c>
      <c r="P19" s="25">
        <v>578</v>
      </c>
      <c r="Q19" s="25">
        <v>1542</v>
      </c>
      <c r="R19" s="25">
        <v>1568</v>
      </c>
      <c r="S19" s="45">
        <v>3764</v>
      </c>
      <c r="T19" s="29">
        <f t="shared" si="2"/>
        <v>191067</v>
      </c>
      <c r="U19" s="30">
        <f t="shared" si="1"/>
        <v>332331</v>
      </c>
    </row>
    <row r="20" spans="3:22" x14ac:dyDescent="0.25">
      <c r="C20" s="10" t="s">
        <v>27</v>
      </c>
      <c r="D20" s="29">
        <v>16614</v>
      </c>
      <c r="E20" s="25">
        <v>4242</v>
      </c>
      <c r="F20" s="25">
        <v>38208</v>
      </c>
      <c r="G20" s="25">
        <v>21127</v>
      </c>
      <c r="H20" s="25">
        <v>16776</v>
      </c>
      <c r="I20" s="25">
        <v>2381</v>
      </c>
      <c r="J20" s="25">
        <v>44204</v>
      </c>
      <c r="K20" s="25">
        <v>14205</v>
      </c>
      <c r="L20" s="25">
        <v>4308</v>
      </c>
      <c r="M20" s="25">
        <v>119</v>
      </c>
      <c r="N20" s="25">
        <v>5755</v>
      </c>
      <c r="O20" s="25">
        <v>3429</v>
      </c>
      <c r="P20" s="25">
        <v>541</v>
      </c>
      <c r="Q20" s="25">
        <v>1454</v>
      </c>
      <c r="R20" s="25">
        <v>1550</v>
      </c>
      <c r="S20" s="45">
        <v>2017</v>
      </c>
      <c r="T20" s="29">
        <f t="shared" si="2"/>
        <v>176930</v>
      </c>
      <c r="U20" s="30">
        <f t="shared" si="1"/>
        <v>307425</v>
      </c>
    </row>
    <row r="21" spans="3:22" x14ac:dyDescent="0.25">
      <c r="C21" s="7" t="s">
        <v>28</v>
      </c>
      <c r="D21" s="29">
        <v>17335</v>
      </c>
      <c r="E21" s="25">
        <v>5149</v>
      </c>
      <c r="F21" s="25">
        <v>42770</v>
      </c>
      <c r="G21" s="25">
        <v>22622</v>
      </c>
      <c r="H21" s="25">
        <v>20409</v>
      </c>
      <c r="I21" s="25">
        <v>4213</v>
      </c>
      <c r="J21" s="25">
        <v>46283</v>
      </c>
      <c r="K21" s="25">
        <v>23802</v>
      </c>
      <c r="L21" s="25">
        <v>4605</v>
      </c>
      <c r="M21" s="25">
        <v>164</v>
      </c>
      <c r="N21" s="25">
        <v>6413</v>
      </c>
      <c r="O21" s="25">
        <v>5381</v>
      </c>
      <c r="P21" s="25">
        <v>218</v>
      </c>
      <c r="Q21" s="25">
        <v>1796</v>
      </c>
      <c r="R21" s="25">
        <v>820</v>
      </c>
      <c r="S21" s="45">
        <v>4075</v>
      </c>
      <c r="T21" s="29">
        <f t="shared" si="2"/>
        <v>206055</v>
      </c>
      <c r="U21" s="30">
        <f t="shared" si="1"/>
        <v>358221</v>
      </c>
    </row>
    <row r="22" spans="3:22" x14ac:dyDescent="0.25">
      <c r="C22" s="10" t="s">
        <v>29</v>
      </c>
      <c r="D22" s="29">
        <v>16268</v>
      </c>
      <c r="E22" s="25">
        <v>6392</v>
      </c>
      <c r="F22" s="25">
        <v>42314</v>
      </c>
      <c r="G22" s="25">
        <v>26758</v>
      </c>
      <c r="H22" s="25">
        <v>18185</v>
      </c>
      <c r="I22" s="25">
        <v>2927</v>
      </c>
      <c r="J22" s="25">
        <v>45842</v>
      </c>
      <c r="K22" s="25">
        <v>18959</v>
      </c>
      <c r="L22" s="25">
        <v>4121</v>
      </c>
      <c r="M22" s="25">
        <v>84</v>
      </c>
      <c r="N22" s="25">
        <v>6528</v>
      </c>
      <c r="O22" s="25">
        <v>5691</v>
      </c>
      <c r="P22" s="25">
        <v>275</v>
      </c>
      <c r="Q22" s="25">
        <v>1988</v>
      </c>
      <c r="R22" s="25">
        <v>842</v>
      </c>
      <c r="S22" s="45">
        <v>4715</v>
      </c>
      <c r="T22" s="29">
        <f t="shared" si="2"/>
        <v>201889</v>
      </c>
      <c r="U22" s="30">
        <f t="shared" si="1"/>
        <v>353538</v>
      </c>
    </row>
    <row r="23" spans="3:22" ht="13.8" thickBot="1" x14ac:dyDescent="0.3">
      <c r="C23" s="7" t="s">
        <v>30</v>
      </c>
      <c r="D23" s="31">
        <v>18794</v>
      </c>
      <c r="E23" s="32">
        <v>3433</v>
      </c>
      <c r="F23" s="32">
        <v>51189</v>
      </c>
      <c r="G23" s="32">
        <v>17372</v>
      </c>
      <c r="H23" s="32">
        <v>15577</v>
      </c>
      <c r="I23" s="32">
        <v>1680</v>
      </c>
      <c r="J23" s="32">
        <v>59192</v>
      </c>
      <c r="K23" s="32">
        <v>19234</v>
      </c>
      <c r="L23" s="32">
        <v>3511</v>
      </c>
      <c r="M23" s="32">
        <v>109</v>
      </c>
      <c r="N23" s="32">
        <v>6194</v>
      </c>
      <c r="O23" s="32">
        <v>4787</v>
      </c>
      <c r="P23" s="32">
        <v>274</v>
      </c>
      <c r="Q23" s="32">
        <v>521</v>
      </c>
      <c r="R23" s="32">
        <v>641</v>
      </c>
      <c r="S23" s="46">
        <v>2878</v>
      </c>
      <c r="T23" s="31">
        <f t="shared" si="2"/>
        <v>205386</v>
      </c>
      <c r="U23" s="33">
        <f t="shared" si="1"/>
        <v>366873</v>
      </c>
    </row>
    <row r="24" spans="3:22" ht="13.8" thickBot="1" x14ac:dyDescent="0.3">
      <c r="C24" s="8" t="s">
        <v>10</v>
      </c>
      <c r="D24" s="24">
        <f>SUM(D12:D23)</f>
        <v>205576</v>
      </c>
      <c r="E24" s="24">
        <f t="shared" ref="E24:U24" si="3">SUM(E12:E23)</f>
        <v>64551</v>
      </c>
      <c r="F24" s="24">
        <f t="shared" si="3"/>
        <v>457068</v>
      </c>
      <c r="G24" s="24">
        <f t="shared" si="3"/>
        <v>301518</v>
      </c>
      <c r="H24" s="24">
        <f t="shared" si="3"/>
        <v>204648</v>
      </c>
      <c r="I24" s="24">
        <f t="shared" si="3"/>
        <v>45086</v>
      </c>
      <c r="J24" s="24">
        <f t="shared" si="3"/>
        <v>606324</v>
      </c>
      <c r="K24" s="24">
        <f t="shared" si="3"/>
        <v>203309</v>
      </c>
      <c r="L24" s="24">
        <f t="shared" si="3"/>
        <v>50579</v>
      </c>
      <c r="M24" s="24">
        <f t="shared" si="3"/>
        <v>5193</v>
      </c>
      <c r="N24" s="24">
        <f t="shared" si="3"/>
        <v>69243</v>
      </c>
      <c r="O24" s="24">
        <f t="shared" si="3"/>
        <v>62180</v>
      </c>
      <c r="P24" s="24">
        <f t="shared" si="3"/>
        <v>5331</v>
      </c>
      <c r="Q24" s="24">
        <f t="shared" si="3"/>
        <v>19088</v>
      </c>
      <c r="R24" s="24">
        <f t="shared" si="3"/>
        <v>14643</v>
      </c>
      <c r="S24" s="24">
        <f t="shared" si="3"/>
        <v>45077</v>
      </c>
      <c r="T24" s="24">
        <f t="shared" si="3"/>
        <v>2359414</v>
      </c>
      <c r="U24" s="24">
        <f t="shared" si="3"/>
        <v>4118776</v>
      </c>
      <c r="V24" s="51"/>
    </row>
    <row r="25" spans="3:22" ht="13.8" thickBot="1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3:22" ht="13.8" thickBot="1" x14ac:dyDescent="0.3">
      <c r="C26" s="3">
        <v>2021</v>
      </c>
      <c r="D26" s="100" t="s">
        <v>38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3:22" ht="13.8" thickBot="1" x14ac:dyDescent="0.3">
      <c r="C27" s="103" t="s">
        <v>17</v>
      </c>
      <c r="D27" s="105" t="s">
        <v>0</v>
      </c>
      <c r="E27" s="106"/>
      <c r="F27" s="106"/>
      <c r="G27" s="107"/>
      <c r="H27" s="108" t="s">
        <v>1</v>
      </c>
      <c r="I27" s="109"/>
      <c r="J27" s="109"/>
      <c r="K27" s="110"/>
      <c r="L27" s="108" t="s">
        <v>2</v>
      </c>
      <c r="M27" s="109"/>
      <c r="N27" s="109"/>
      <c r="O27" s="110"/>
      <c r="P27" s="108" t="s">
        <v>3</v>
      </c>
      <c r="Q27" s="109"/>
      <c r="R27" s="109"/>
      <c r="S27" s="110"/>
      <c r="T27" s="111" t="s">
        <v>4</v>
      </c>
      <c r="U27" s="111" t="s">
        <v>5</v>
      </c>
    </row>
    <row r="28" spans="3:22" ht="13.8" thickBot="1" x14ac:dyDescent="0.3">
      <c r="C28" s="103"/>
      <c r="D28" s="113" t="s">
        <v>6</v>
      </c>
      <c r="E28" s="114"/>
      <c r="F28" s="113" t="s">
        <v>7</v>
      </c>
      <c r="G28" s="114"/>
      <c r="H28" s="113" t="s">
        <v>6</v>
      </c>
      <c r="I28" s="114"/>
      <c r="J28" s="113" t="s">
        <v>7</v>
      </c>
      <c r="K28" s="114"/>
      <c r="L28" s="113" t="s">
        <v>6</v>
      </c>
      <c r="M28" s="114"/>
      <c r="N28" s="113" t="s">
        <v>7</v>
      </c>
      <c r="O28" s="114"/>
      <c r="P28" s="113" t="s">
        <v>6</v>
      </c>
      <c r="Q28" s="114"/>
      <c r="R28" s="113" t="s">
        <v>7</v>
      </c>
      <c r="S28" s="114"/>
      <c r="T28" s="112"/>
      <c r="U28" s="112"/>
    </row>
    <row r="29" spans="3:22" ht="13.8" thickBot="1" x14ac:dyDescent="0.3">
      <c r="C29" s="104"/>
      <c r="D29" s="4" t="s">
        <v>8</v>
      </c>
      <c r="E29" s="4" t="s">
        <v>9</v>
      </c>
      <c r="F29" s="4" t="s">
        <v>8</v>
      </c>
      <c r="G29" s="5" t="s">
        <v>9</v>
      </c>
      <c r="H29" s="4" t="s">
        <v>8</v>
      </c>
      <c r="I29" s="4" t="s">
        <v>9</v>
      </c>
      <c r="J29" s="4" t="s">
        <v>8</v>
      </c>
      <c r="K29" s="4" t="s">
        <v>9</v>
      </c>
      <c r="L29" s="4" t="s">
        <v>8</v>
      </c>
      <c r="M29" s="4" t="s">
        <v>9</v>
      </c>
      <c r="N29" s="4" t="s">
        <v>8</v>
      </c>
      <c r="O29" s="4" t="s">
        <v>9</v>
      </c>
      <c r="P29" s="4" t="s">
        <v>8</v>
      </c>
      <c r="Q29" s="4" t="s">
        <v>9</v>
      </c>
      <c r="R29" s="4" t="s">
        <v>8</v>
      </c>
      <c r="S29" s="4" t="s">
        <v>9</v>
      </c>
      <c r="T29" s="112"/>
      <c r="U29" s="112"/>
    </row>
    <row r="30" spans="3:22" x14ac:dyDescent="0.25">
      <c r="C30" s="6" t="s">
        <v>18</v>
      </c>
      <c r="D30" s="26">
        <v>17642</v>
      </c>
      <c r="E30" s="27">
        <v>3738</v>
      </c>
      <c r="F30" s="27">
        <v>46478</v>
      </c>
      <c r="G30" s="27">
        <v>18468</v>
      </c>
      <c r="H30" s="27">
        <v>12178</v>
      </c>
      <c r="I30" s="27">
        <v>2950</v>
      </c>
      <c r="J30" s="27">
        <v>44392</v>
      </c>
      <c r="K30" s="27">
        <v>17850</v>
      </c>
      <c r="L30" s="27">
        <v>3994</v>
      </c>
      <c r="M30" s="27">
        <v>448</v>
      </c>
      <c r="N30" s="27">
        <v>7250</v>
      </c>
      <c r="O30" s="27">
        <v>3363</v>
      </c>
      <c r="P30" s="27">
        <v>418</v>
      </c>
      <c r="Q30" s="27">
        <v>2073</v>
      </c>
      <c r="R30" s="27">
        <v>938</v>
      </c>
      <c r="S30" s="44">
        <v>4661</v>
      </c>
      <c r="T30" s="26">
        <f>SUM(D30:S30)</f>
        <v>186841</v>
      </c>
      <c r="U30" s="28">
        <f>D30+E30+H30+I30+L30+M30+P30+Q30+(2*(F30+G30+J30+K30+N30+O30+R30+S30))</f>
        <v>330241</v>
      </c>
      <c r="V30" s="51"/>
    </row>
    <row r="31" spans="3:22" x14ac:dyDescent="0.25">
      <c r="C31" s="7" t="s">
        <v>19</v>
      </c>
      <c r="D31" s="29">
        <v>18394</v>
      </c>
      <c r="E31" s="25">
        <v>3554</v>
      </c>
      <c r="F31" s="25">
        <v>48881</v>
      </c>
      <c r="G31" s="25">
        <v>18957</v>
      </c>
      <c r="H31" s="25">
        <v>15311</v>
      </c>
      <c r="I31" s="25">
        <v>3995</v>
      </c>
      <c r="J31" s="25">
        <v>46216</v>
      </c>
      <c r="K31" s="25">
        <v>19595</v>
      </c>
      <c r="L31" s="25">
        <v>4148</v>
      </c>
      <c r="M31" s="25">
        <v>601</v>
      </c>
      <c r="N31" s="25">
        <v>7048</v>
      </c>
      <c r="O31" s="25">
        <v>4981</v>
      </c>
      <c r="P31" s="25">
        <v>390</v>
      </c>
      <c r="Q31" s="25">
        <v>909</v>
      </c>
      <c r="R31" s="25">
        <v>970</v>
      </c>
      <c r="S31" s="45">
        <v>6233</v>
      </c>
      <c r="T31" s="29">
        <f t="shared" ref="T31:T34" si="4">SUM(D31:S31)</f>
        <v>200183</v>
      </c>
      <c r="U31" s="30">
        <f t="shared" ref="U31:U41" si="5">D31+E31+H31+I31+L31+M31+P31+Q31+(2*(F31+G31+J31+K31+N31+O31+R31+S31))</f>
        <v>353064</v>
      </c>
      <c r="V31" s="51"/>
    </row>
    <row r="32" spans="3:22" x14ac:dyDescent="0.25">
      <c r="C32" s="7" t="s">
        <v>20</v>
      </c>
      <c r="D32" s="29">
        <v>18599</v>
      </c>
      <c r="E32" s="25">
        <v>5192</v>
      </c>
      <c r="F32" s="25">
        <v>50297</v>
      </c>
      <c r="G32" s="25">
        <v>25454</v>
      </c>
      <c r="H32" s="25">
        <v>15609</v>
      </c>
      <c r="I32" s="25">
        <v>3850</v>
      </c>
      <c r="J32" s="25">
        <v>59547</v>
      </c>
      <c r="K32" s="25">
        <v>21818</v>
      </c>
      <c r="L32" s="25">
        <v>5215</v>
      </c>
      <c r="M32" s="25">
        <v>364</v>
      </c>
      <c r="N32" s="25">
        <v>9096</v>
      </c>
      <c r="O32" s="25">
        <v>5872</v>
      </c>
      <c r="P32" s="25">
        <v>344</v>
      </c>
      <c r="Q32" s="25">
        <v>1796</v>
      </c>
      <c r="R32" s="25">
        <v>972</v>
      </c>
      <c r="S32" s="45">
        <v>3990</v>
      </c>
      <c r="T32" s="29">
        <f t="shared" si="4"/>
        <v>228015</v>
      </c>
      <c r="U32" s="30">
        <f t="shared" si="5"/>
        <v>405061</v>
      </c>
      <c r="V32" s="51"/>
    </row>
    <row r="33" spans="3:22" x14ac:dyDescent="0.25">
      <c r="C33" s="7" t="s">
        <v>21</v>
      </c>
      <c r="D33" s="29">
        <v>15552</v>
      </c>
      <c r="E33" s="25">
        <v>3069</v>
      </c>
      <c r="F33" s="25">
        <v>41743</v>
      </c>
      <c r="G33" s="25">
        <v>23408</v>
      </c>
      <c r="H33" s="25">
        <v>13946</v>
      </c>
      <c r="I33" s="25">
        <v>5399</v>
      </c>
      <c r="J33" s="25">
        <v>56534</v>
      </c>
      <c r="K33" s="25">
        <v>21368</v>
      </c>
      <c r="L33" s="25">
        <v>3426</v>
      </c>
      <c r="M33" s="25">
        <v>336</v>
      </c>
      <c r="N33" s="25">
        <v>5833</v>
      </c>
      <c r="O33" s="25">
        <v>3773</v>
      </c>
      <c r="P33" s="25">
        <v>387</v>
      </c>
      <c r="Q33" s="25">
        <v>670</v>
      </c>
      <c r="R33" s="25">
        <v>1045</v>
      </c>
      <c r="S33" s="45">
        <v>3162</v>
      </c>
      <c r="T33" s="29">
        <f t="shared" si="4"/>
        <v>199651</v>
      </c>
      <c r="U33" s="30">
        <f t="shared" si="5"/>
        <v>356517</v>
      </c>
      <c r="V33" s="51"/>
    </row>
    <row r="34" spans="3:22" x14ac:dyDescent="0.25">
      <c r="C34" s="7" t="s">
        <v>22</v>
      </c>
      <c r="D34" s="29">
        <v>17244</v>
      </c>
      <c r="E34" s="25">
        <v>4453</v>
      </c>
      <c r="F34" s="25">
        <v>50930</v>
      </c>
      <c r="G34" s="25">
        <v>8709</v>
      </c>
      <c r="H34" s="25">
        <v>15315</v>
      </c>
      <c r="I34" s="25">
        <v>5372</v>
      </c>
      <c r="J34" s="25">
        <v>47606</v>
      </c>
      <c r="K34" s="25">
        <v>19450</v>
      </c>
      <c r="L34" s="25">
        <v>4038</v>
      </c>
      <c r="M34" s="25">
        <v>176</v>
      </c>
      <c r="N34" s="25">
        <v>8022</v>
      </c>
      <c r="O34" s="25">
        <v>2808</v>
      </c>
      <c r="P34" s="25">
        <v>382</v>
      </c>
      <c r="Q34" s="25">
        <v>604</v>
      </c>
      <c r="R34" s="25">
        <v>1389</v>
      </c>
      <c r="S34" s="45">
        <v>2000</v>
      </c>
      <c r="T34" s="29">
        <f t="shared" si="4"/>
        <v>188498</v>
      </c>
      <c r="U34" s="30">
        <f t="shared" si="5"/>
        <v>329412</v>
      </c>
      <c r="V34" s="51"/>
    </row>
    <row r="35" spans="3:22" x14ac:dyDescent="0.25">
      <c r="C35" s="7" t="s">
        <v>23</v>
      </c>
      <c r="D35" s="29">
        <v>15873</v>
      </c>
      <c r="E35" s="25">
        <v>2705</v>
      </c>
      <c r="F35" s="25">
        <v>45730</v>
      </c>
      <c r="G35" s="25">
        <v>16005</v>
      </c>
      <c r="H35" s="25">
        <v>14223</v>
      </c>
      <c r="I35" s="25">
        <v>4797</v>
      </c>
      <c r="J35" s="25">
        <v>47697</v>
      </c>
      <c r="K35" s="25">
        <v>15687</v>
      </c>
      <c r="L35" s="25">
        <v>3864</v>
      </c>
      <c r="M35" s="25">
        <v>186</v>
      </c>
      <c r="N35" s="25">
        <v>7614</v>
      </c>
      <c r="O35" s="25">
        <v>4410</v>
      </c>
      <c r="P35" s="25">
        <v>176</v>
      </c>
      <c r="Q35" s="25">
        <v>365</v>
      </c>
      <c r="R35" s="25">
        <v>718</v>
      </c>
      <c r="S35" s="45">
        <v>1562</v>
      </c>
      <c r="T35" s="29">
        <f t="shared" ref="T35:T41" si="6">SUM(D35:S35)</f>
        <v>181612</v>
      </c>
      <c r="U35" s="30">
        <f t="shared" si="5"/>
        <v>321035</v>
      </c>
      <c r="V35" s="51"/>
    </row>
    <row r="36" spans="3:22" x14ac:dyDescent="0.25">
      <c r="C36" s="7" t="s">
        <v>25</v>
      </c>
      <c r="D36" s="29">
        <v>15092</v>
      </c>
      <c r="E36" s="25">
        <v>1846</v>
      </c>
      <c r="F36" s="25">
        <v>48317</v>
      </c>
      <c r="G36" s="25">
        <v>14751</v>
      </c>
      <c r="H36" s="25">
        <v>11544</v>
      </c>
      <c r="I36" s="25">
        <v>4012</v>
      </c>
      <c r="J36" s="25">
        <v>42297</v>
      </c>
      <c r="K36" s="25">
        <v>17720</v>
      </c>
      <c r="L36" s="25">
        <v>3769</v>
      </c>
      <c r="M36" s="25">
        <v>185</v>
      </c>
      <c r="N36" s="25">
        <v>7643</v>
      </c>
      <c r="O36" s="25">
        <v>3759</v>
      </c>
      <c r="P36" s="25">
        <v>234</v>
      </c>
      <c r="Q36" s="25">
        <v>648</v>
      </c>
      <c r="R36" s="25">
        <v>1101</v>
      </c>
      <c r="S36" s="45">
        <v>2426</v>
      </c>
      <c r="T36" s="29">
        <f t="shared" si="6"/>
        <v>175344</v>
      </c>
      <c r="U36" s="30">
        <f t="shared" si="5"/>
        <v>313358</v>
      </c>
      <c r="V36" s="51"/>
    </row>
    <row r="37" spans="3:22" x14ac:dyDescent="0.25">
      <c r="C37" s="7" t="s">
        <v>26</v>
      </c>
      <c r="D37" s="29">
        <v>17497</v>
      </c>
      <c r="E37" s="25">
        <v>1811</v>
      </c>
      <c r="F37" s="25">
        <v>57890</v>
      </c>
      <c r="G37" s="25">
        <v>14798</v>
      </c>
      <c r="H37" s="25">
        <v>14345</v>
      </c>
      <c r="I37" s="25">
        <v>4486</v>
      </c>
      <c r="J37" s="25">
        <v>48908</v>
      </c>
      <c r="K37" s="25">
        <v>23897</v>
      </c>
      <c r="L37" s="25">
        <v>3182</v>
      </c>
      <c r="M37" s="25">
        <v>386</v>
      </c>
      <c r="N37" s="25">
        <v>6977</v>
      </c>
      <c r="O37" s="25">
        <v>4898</v>
      </c>
      <c r="P37" s="25">
        <v>242</v>
      </c>
      <c r="Q37" s="25">
        <v>321</v>
      </c>
      <c r="R37" s="25">
        <v>871</v>
      </c>
      <c r="S37" s="45">
        <v>1975</v>
      </c>
      <c r="T37" s="29">
        <f t="shared" si="6"/>
        <v>202484</v>
      </c>
      <c r="U37" s="30">
        <f t="shared" si="5"/>
        <v>362698</v>
      </c>
      <c r="V37" s="51"/>
    </row>
    <row r="38" spans="3:22" x14ac:dyDescent="0.25">
      <c r="C38" s="7" t="s">
        <v>27</v>
      </c>
      <c r="D38" s="29">
        <v>14279</v>
      </c>
      <c r="E38" s="25">
        <v>3162</v>
      </c>
      <c r="F38" s="25">
        <v>48104</v>
      </c>
      <c r="G38" s="25">
        <v>17323</v>
      </c>
      <c r="H38" s="25">
        <v>14913</v>
      </c>
      <c r="I38" s="25">
        <v>4218</v>
      </c>
      <c r="J38" s="25">
        <v>42998</v>
      </c>
      <c r="K38" s="25">
        <v>20704</v>
      </c>
      <c r="L38" s="25">
        <v>3738</v>
      </c>
      <c r="M38" s="25">
        <v>453</v>
      </c>
      <c r="N38" s="25">
        <v>9187</v>
      </c>
      <c r="O38" s="25">
        <v>4152</v>
      </c>
      <c r="P38" s="25">
        <v>266</v>
      </c>
      <c r="Q38" s="25">
        <v>1028</v>
      </c>
      <c r="R38" s="25">
        <v>1221</v>
      </c>
      <c r="S38" s="45">
        <v>3626</v>
      </c>
      <c r="T38" s="29">
        <f t="shared" si="6"/>
        <v>189372</v>
      </c>
      <c r="U38" s="30">
        <f t="shared" si="5"/>
        <v>336687</v>
      </c>
      <c r="V38" s="51"/>
    </row>
    <row r="39" spans="3:22" x14ac:dyDescent="0.25">
      <c r="C39" s="7" t="s">
        <v>28</v>
      </c>
      <c r="D39" s="29">
        <v>16794</v>
      </c>
      <c r="E39" s="25">
        <v>2720</v>
      </c>
      <c r="F39" s="25">
        <v>61137</v>
      </c>
      <c r="G39" s="25">
        <v>10920</v>
      </c>
      <c r="H39" s="25">
        <v>14546</v>
      </c>
      <c r="I39" s="25">
        <v>3285</v>
      </c>
      <c r="J39" s="25">
        <v>49614</v>
      </c>
      <c r="K39" s="25">
        <v>25083</v>
      </c>
      <c r="L39" s="25">
        <v>4367</v>
      </c>
      <c r="M39" s="25">
        <v>206</v>
      </c>
      <c r="N39" s="25">
        <v>10502</v>
      </c>
      <c r="O39" s="25">
        <v>2976</v>
      </c>
      <c r="P39" s="25">
        <v>796</v>
      </c>
      <c r="Q39" s="25">
        <v>546</v>
      </c>
      <c r="R39" s="25">
        <v>2592</v>
      </c>
      <c r="S39" s="45">
        <v>1285</v>
      </c>
      <c r="T39" s="29">
        <f t="shared" si="6"/>
        <v>207369</v>
      </c>
      <c r="U39" s="30">
        <f t="shared" si="5"/>
        <v>371478</v>
      </c>
      <c r="V39" s="51"/>
    </row>
    <row r="40" spans="3:22" x14ac:dyDescent="0.25">
      <c r="C40" s="7" t="s">
        <v>29</v>
      </c>
      <c r="D40" s="29">
        <v>14477</v>
      </c>
      <c r="E40" s="25">
        <v>2810</v>
      </c>
      <c r="F40" s="25">
        <v>52824</v>
      </c>
      <c r="G40" s="25">
        <v>13068</v>
      </c>
      <c r="H40" s="25">
        <v>15260</v>
      </c>
      <c r="I40" s="25">
        <v>2626</v>
      </c>
      <c r="J40" s="25">
        <v>41285</v>
      </c>
      <c r="K40" s="25">
        <v>25755</v>
      </c>
      <c r="L40" s="25">
        <v>2778</v>
      </c>
      <c r="M40" s="25">
        <v>340</v>
      </c>
      <c r="N40" s="25">
        <v>6386</v>
      </c>
      <c r="O40" s="25">
        <v>3758</v>
      </c>
      <c r="P40" s="25">
        <v>344</v>
      </c>
      <c r="Q40" s="25">
        <v>653</v>
      </c>
      <c r="R40" s="25">
        <v>1122</v>
      </c>
      <c r="S40" s="45">
        <v>2683</v>
      </c>
      <c r="T40" s="29">
        <f t="shared" si="6"/>
        <v>186169</v>
      </c>
      <c r="U40" s="30">
        <f t="shared" si="5"/>
        <v>333050</v>
      </c>
      <c r="V40" s="51"/>
    </row>
    <row r="41" spans="3:22" ht="13.8" thickBot="1" x14ac:dyDescent="0.3">
      <c r="C41" s="7" t="s">
        <v>30</v>
      </c>
      <c r="D41" s="31">
        <v>15602</v>
      </c>
      <c r="E41" s="32">
        <v>3437</v>
      </c>
      <c r="F41" s="32">
        <v>57230</v>
      </c>
      <c r="G41" s="32">
        <v>18497</v>
      </c>
      <c r="H41" s="32">
        <v>15552</v>
      </c>
      <c r="I41" s="32">
        <v>2514</v>
      </c>
      <c r="J41" s="32">
        <v>53997</v>
      </c>
      <c r="K41" s="32">
        <v>21878</v>
      </c>
      <c r="L41" s="32">
        <v>4231</v>
      </c>
      <c r="M41" s="32">
        <v>504</v>
      </c>
      <c r="N41" s="32">
        <v>10171</v>
      </c>
      <c r="O41" s="32">
        <v>5349</v>
      </c>
      <c r="P41" s="32">
        <v>594</v>
      </c>
      <c r="Q41" s="32">
        <v>504</v>
      </c>
      <c r="R41" s="32">
        <v>1647</v>
      </c>
      <c r="S41" s="46">
        <v>3200</v>
      </c>
      <c r="T41" s="31">
        <f t="shared" si="6"/>
        <v>214907</v>
      </c>
      <c r="U41" s="33">
        <f t="shared" si="5"/>
        <v>386876</v>
      </c>
      <c r="V41" s="51"/>
    </row>
    <row r="42" spans="3:22" ht="13.8" thickBot="1" x14ac:dyDescent="0.3">
      <c r="C42" s="8" t="s">
        <v>10</v>
      </c>
      <c r="D42" s="24">
        <f>SUM(D30:D41)</f>
        <v>197045</v>
      </c>
      <c r="E42" s="24">
        <f t="shared" ref="E42:U42" si="7">SUM(E30:E41)</f>
        <v>38497</v>
      </c>
      <c r="F42" s="24">
        <f t="shared" si="7"/>
        <v>609561</v>
      </c>
      <c r="G42" s="24">
        <f t="shared" si="7"/>
        <v>200358</v>
      </c>
      <c r="H42" s="24">
        <f t="shared" si="7"/>
        <v>172742</v>
      </c>
      <c r="I42" s="24">
        <f t="shared" si="7"/>
        <v>47504</v>
      </c>
      <c r="J42" s="24">
        <f t="shared" si="7"/>
        <v>581091</v>
      </c>
      <c r="K42" s="24">
        <f t="shared" si="7"/>
        <v>250805</v>
      </c>
      <c r="L42" s="24">
        <f t="shared" si="7"/>
        <v>46750</v>
      </c>
      <c r="M42" s="24">
        <f t="shared" si="7"/>
        <v>4185</v>
      </c>
      <c r="N42" s="24">
        <f t="shared" si="7"/>
        <v>95729</v>
      </c>
      <c r="O42" s="24">
        <f t="shared" si="7"/>
        <v>50099</v>
      </c>
      <c r="P42" s="24">
        <f t="shared" si="7"/>
        <v>4573</v>
      </c>
      <c r="Q42" s="24">
        <f t="shared" si="7"/>
        <v>10117</v>
      </c>
      <c r="R42" s="24">
        <f t="shared" si="7"/>
        <v>14586</v>
      </c>
      <c r="S42" s="24">
        <f t="shared" si="7"/>
        <v>36803</v>
      </c>
      <c r="T42" s="24">
        <f t="shared" si="7"/>
        <v>2360445</v>
      </c>
      <c r="U42" s="24">
        <f t="shared" si="7"/>
        <v>4199477</v>
      </c>
      <c r="V42" s="51"/>
    </row>
    <row r="43" spans="3:22" ht="13.8" thickBo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3:22" ht="13.8" thickBot="1" x14ac:dyDescent="0.3">
      <c r="C44" s="100" t="s">
        <v>49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2"/>
    </row>
    <row r="45" spans="3:22" ht="13.8" thickBot="1" x14ac:dyDescent="0.3">
      <c r="C45" s="103" t="s">
        <v>17</v>
      </c>
      <c r="D45" s="105" t="s">
        <v>0</v>
      </c>
      <c r="E45" s="106"/>
      <c r="F45" s="106"/>
      <c r="G45" s="107"/>
      <c r="H45" s="108" t="s">
        <v>1</v>
      </c>
      <c r="I45" s="109"/>
      <c r="J45" s="109"/>
      <c r="K45" s="110"/>
      <c r="L45" s="108" t="s">
        <v>2</v>
      </c>
      <c r="M45" s="109"/>
      <c r="N45" s="109"/>
      <c r="O45" s="110"/>
      <c r="P45" s="108" t="s">
        <v>3</v>
      </c>
      <c r="Q45" s="109"/>
      <c r="R45" s="109"/>
      <c r="S45" s="110"/>
      <c r="T45" s="111" t="s">
        <v>4</v>
      </c>
      <c r="U45" s="111" t="s">
        <v>5</v>
      </c>
    </row>
    <row r="46" spans="3:22" ht="13.8" thickBot="1" x14ac:dyDescent="0.3">
      <c r="C46" s="103"/>
      <c r="D46" s="113" t="s">
        <v>6</v>
      </c>
      <c r="E46" s="114"/>
      <c r="F46" s="113" t="s">
        <v>7</v>
      </c>
      <c r="G46" s="114"/>
      <c r="H46" s="113" t="s">
        <v>6</v>
      </c>
      <c r="I46" s="114"/>
      <c r="J46" s="113" t="s">
        <v>7</v>
      </c>
      <c r="K46" s="114"/>
      <c r="L46" s="113" t="s">
        <v>6</v>
      </c>
      <c r="M46" s="114"/>
      <c r="N46" s="113" t="s">
        <v>7</v>
      </c>
      <c r="O46" s="114"/>
      <c r="P46" s="113" t="s">
        <v>6</v>
      </c>
      <c r="Q46" s="114"/>
      <c r="R46" s="113" t="s">
        <v>7</v>
      </c>
      <c r="S46" s="114"/>
      <c r="T46" s="112"/>
      <c r="U46" s="112"/>
    </row>
    <row r="47" spans="3:22" ht="13.8" thickBot="1" x14ac:dyDescent="0.3">
      <c r="C47" s="104"/>
      <c r="D47" s="4" t="s">
        <v>8</v>
      </c>
      <c r="E47" s="4" t="s">
        <v>9</v>
      </c>
      <c r="F47" s="4" t="s">
        <v>8</v>
      </c>
      <c r="G47" s="5" t="s">
        <v>9</v>
      </c>
      <c r="H47" s="4" t="s">
        <v>8</v>
      </c>
      <c r="I47" s="4" t="s">
        <v>9</v>
      </c>
      <c r="J47" s="4" t="s">
        <v>8</v>
      </c>
      <c r="K47" s="4" t="s">
        <v>9</v>
      </c>
      <c r="L47" s="4" t="s">
        <v>8</v>
      </c>
      <c r="M47" s="4" t="s">
        <v>9</v>
      </c>
      <c r="N47" s="4" t="s">
        <v>8</v>
      </c>
      <c r="O47" s="4" t="s">
        <v>9</v>
      </c>
      <c r="P47" s="4" t="s">
        <v>8</v>
      </c>
      <c r="Q47" s="4" t="s">
        <v>9</v>
      </c>
      <c r="R47" s="4" t="s">
        <v>8</v>
      </c>
      <c r="S47" s="4" t="s">
        <v>9</v>
      </c>
      <c r="T47" s="115"/>
      <c r="U47" s="115"/>
    </row>
    <row r="48" spans="3:22" x14ac:dyDescent="0.25">
      <c r="C48" s="6" t="s">
        <v>18</v>
      </c>
      <c r="D48" s="26">
        <f>D30-D12</f>
        <v>352</v>
      </c>
      <c r="E48" s="27">
        <f t="shared" ref="E48:U60" si="8">E30-E12</f>
        <v>-3227</v>
      </c>
      <c r="F48" s="27">
        <f t="shared" si="8"/>
        <v>12307</v>
      </c>
      <c r="G48" s="27">
        <f t="shared" si="8"/>
        <v>-5505</v>
      </c>
      <c r="H48" s="27">
        <f t="shared" si="8"/>
        <v>-2843</v>
      </c>
      <c r="I48" s="27">
        <f t="shared" si="8"/>
        <v>-819</v>
      </c>
      <c r="J48" s="27">
        <f t="shared" si="8"/>
        <v>556</v>
      </c>
      <c r="K48" s="27">
        <f t="shared" si="8"/>
        <v>-2820</v>
      </c>
      <c r="L48" s="27">
        <f t="shared" si="8"/>
        <v>-980</v>
      </c>
      <c r="M48" s="27">
        <f t="shared" si="8"/>
        <v>295</v>
      </c>
      <c r="N48" s="27">
        <f t="shared" si="8"/>
        <v>1586</v>
      </c>
      <c r="O48" s="27">
        <f t="shared" si="8"/>
        <v>-676</v>
      </c>
      <c r="P48" s="27">
        <f t="shared" si="8"/>
        <v>-165</v>
      </c>
      <c r="Q48" s="27">
        <f t="shared" si="8"/>
        <v>-468</v>
      </c>
      <c r="R48" s="27">
        <f t="shared" si="8"/>
        <v>-517</v>
      </c>
      <c r="S48" s="44">
        <f t="shared" si="8"/>
        <v>-662</v>
      </c>
      <c r="T48" s="26">
        <f t="shared" si="8"/>
        <v>-3586</v>
      </c>
      <c r="U48" s="28">
        <f t="shared" si="8"/>
        <v>683</v>
      </c>
    </row>
    <row r="49" spans="3:21" x14ac:dyDescent="0.25">
      <c r="C49" s="7" t="s">
        <v>19</v>
      </c>
      <c r="D49" s="29">
        <f t="shared" ref="D49:S60" si="9">D31-D13</f>
        <v>794</v>
      </c>
      <c r="E49" s="25">
        <f t="shared" si="9"/>
        <v>-2896</v>
      </c>
      <c r="F49" s="25">
        <f t="shared" si="9"/>
        <v>11049</v>
      </c>
      <c r="G49" s="25">
        <f t="shared" si="9"/>
        <v>-14022</v>
      </c>
      <c r="H49" s="25">
        <f t="shared" si="9"/>
        <v>-3042</v>
      </c>
      <c r="I49" s="25">
        <f t="shared" si="9"/>
        <v>-1402</v>
      </c>
      <c r="J49" s="25">
        <f t="shared" si="9"/>
        <v>-6602</v>
      </c>
      <c r="K49" s="25">
        <f t="shared" si="9"/>
        <v>-1037</v>
      </c>
      <c r="L49" s="25">
        <f t="shared" si="9"/>
        <v>-1745</v>
      </c>
      <c r="M49" s="25">
        <f t="shared" si="9"/>
        <v>151</v>
      </c>
      <c r="N49" s="25">
        <f t="shared" si="9"/>
        <v>238</v>
      </c>
      <c r="O49" s="25">
        <f t="shared" si="9"/>
        <v>702</v>
      </c>
      <c r="P49" s="25">
        <f t="shared" si="9"/>
        <v>-69</v>
      </c>
      <c r="Q49" s="25">
        <f t="shared" si="9"/>
        <v>-1784</v>
      </c>
      <c r="R49" s="25">
        <f t="shared" si="9"/>
        <v>-210</v>
      </c>
      <c r="S49" s="45">
        <f t="shared" si="9"/>
        <v>1308</v>
      </c>
      <c r="T49" s="29">
        <f t="shared" si="8"/>
        <v>-18567</v>
      </c>
      <c r="U49" s="30">
        <f t="shared" si="8"/>
        <v>-27141</v>
      </c>
    </row>
    <row r="50" spans="3:21" x14ac:dyDescent="0.25">
      <c r="C50" s="7" t="s">
        <v>20</v>
      </c>
      <c r="D50" s="29">
        <f t="shared" si="9"/>
        <v>2994</v>
      </c>
      <c r="E50" s="25">
        <f t="shared" si="9"/>
        <v>-927</v>
      </c>
      <c r="F50" s="25">
        <f t="shared" si="9"/>
        <v>17262</v>
      </c>
      <c r="G50" s="25">
        <f t="shared" si="9"/>
        <v>-8937</v>
      </c>
      <c r="H50" s="25">
        <f t="shared" si="9"/>
        <v>-801</v>
      </c>
      <c r="I50" s="25">
        <f t="shared" si="9"/>
        <v>1096</v>
      </c>
      <c r="J50" s="25">
        <f t="shared" si="9"/>
        <v>1219</v>
      </c>
      <c r="K50" s="25">
        <f t="shared" si="9"/>
        <v>11697</v>
      </c>
      <c r="L50" s="25">
        <f t="shared" si="9"/>
        <v>1540</v>
      </c>
      <c r="M50" s="25">
        <f t="shared" si="9"/>
        <v>-9</v>
      </c>
      <c r="N50" s="25">
        <f t="shared" si="9"/>
        <v>4096</v>
      </c>
      <c r="O50" s="25">
        <f t="shared" si="9"/>
        <v>1023</v>
      </c>
      <c r="P50" s="25">
        <f t="shared" si="9"/>
        <v>-56</v>
      </c>
      <c r="Q50" s="25">
        <f t="shared" si="9"/>
        <v>379</v>
      </c>
      <c r="R50" s="25">
        <f t="shared" si="9"/>
        <v>-453</v>
      </c>
      <c r="S50" s="45">
        <f t="shared" si="9"/>
        <v>733</v>
      </c>
      <c r="T50" s="29">
        <f t="shared" si="8"/>
        <v>30856</v>
      </c>
      <c r="U50" s="30">
        <f t="shared" si="8"/>
        <v>57496</v>
      </c>
    </row>
    <row r="51" spans="3:21" x14ac:dyDescent="0.25">
      <c r="C51" s="7" t="s">
        <v>21</v>
      </c>
      <c r="D51" s="29">
        <f t="shared" si="9"/>
        <v>-2859</v>
      </c>
      <c r="E51" s="25">
        <f t="shared" si="9"/>
        <v>-3230</v>
      </c>
      <c r="F51" s="25">
        <f t="shared" si="9"/>
        <v>3720</v>
      </c>
      <c r="G51" s="25">
        <f t="shared" si="9"/>
        <v>938</v>
      </c>
      <c r="H51" s="25">
        <f t="shared" si="9"/>
        <v>-2752</v>
      </c>
      <c r="I51" s="25">
        <f t="shared" si="9"/>
        <v>2397</v>
      </c>
      <c r="J51" s="25">
        <f t="shared" si="9"/>
        <v>4036</v>
      </c>
      <c r="K51" s="25">
        <f t="shared" si="9"/>
        <v>5192</v>
      </c>
      <c r="L51" s="25">
        <f t="shared" si="9"/>
        <v>-929</v>
      </c>
      <c r="M51" s="25">
        <f t="shared" si="9"/>
        <v>-226</v>
      </c>
      <c r="N51" s="25">
        <f t="shared" si="9"/>
        <v>153</v>
      </c>
      <c r="O51" s="25">
        <f t="shared" si="9"/>
        <v>-3904</v>
      </c>
      <c r="P51" s="25">
        <f t="shared" si="9"/>
        <v>94</v>
      </c>
      <c r="Q51" s="25">
        <f t="shared" si="9"/>
        <v>-1018</v>
      </c>
      <c r="R51" s="25">
        <f t="shared" si="9"/>
        <v>73</v>
      </c>
      <c r="S51" s="45">
        <f t="shared" si="9"/>
        <v>-1070</v>
      </c>
      <c r="T51" s="29">
        <f t="shared" si="8"/>
        <v>615</v>
      </c>
      <c r="U51" s="30">
        <f t="shared" si="8"/>
        <v>9753</v>
      </c>
    </row>
    <row r="52" spans="3:21" x14ac:dyDescent="0.25">
      <c r="C52" s="7" t="s">
        <v>22</v>
      </c>
      <c r="D52" s="29">
        <f t="shared" si="9"/>
        <v>-532</v>
      </c>
      <c r="E52" s="25">
        <f t="shared" si="9"/>
        <v>-2704</v>
      </c>
      <c r="F52" s="25">
        <f t="shared" si="9"/>
        <v>16838</v>
      </c>
      <c r="G52" s="25">
        <f t="shared" si="9"/>
        <v>-19761</v>
      </c>
      <c r="H52" s="25">
        <f t="shared" si="9"/>
        <v>-2774</v>
      </c>
      <c r="I52" s="25">
        <f t="shared" si="9"/>
        <v>-519</v>
      </c>
      <c r="J52" s="25">
        <f t="shared" si="9"/>
        <v>-7026</v>
      </c>
      <c r="K52" s="25">
        <f t="shared" si="9"/>
        <v>-561</v>
      </c>
      <c r="L52" s="25">
        <f t="shared" si="9"/>
        <v>147</v>
      </c>
      <c r="M52" s="25">
        <f t="shared" si="9"/>
        <v>-938</v>
      </c>
      <c r="N52" s="25">
        <f t="shared" si="9"/>
        <v>2419</v>
      </c>
      <c r="O52" s="25">
        <f t="shared" si="9"/>
        <v>-3719</v>
      </c>
      <c r="P52" s="25">
        <f t="shared" si="9"/>
        <v>-50</v>
      </c>
      <c r="Q52" s="25">
        <f t="shared" si="9"/>
        <v>-597</v>
      </c>
      <c r="R52" s="25">
        <f t="shared" si="9"/>
        <v>-1</v>
      </c>
      <c r="S52" s="45">
        <f t="shared" si="9"/>
        <v>-1343</v>
      </c>
      <c r="T52" s="29">
        <f t="shared" si="8"/>
        <v>-21121</v>
      </c>
      <c r="U52" s="30">
        <f t="shared" si="8"/>
        <v>-34275</v>
      </c>
    </row>
    <row r="53" spans="3:21" x14ac:dyDescent="0.25">
      <c r="C53" s="7" t="s">
        <v>23</v>
      </c>
      <c r="D53" s="29">
        <f t="shared" si="9"/>
        <v>719</v>
      </c>
      <c r="E53" s="25">
        <f t="shared" si="9"/>
        <v>-1355</v>
      </c>
      <c r="F53" s="25">
        <f t="shared" si="9"/>
        <v>14656</v>
      </c>
      <c r="G53" s="25">
        <f t="shared" si="9"/>
        <v>-10009</v>
      </c>
      <c r="H53" s="25">
        <f t="shared" si="9"/>
        <v>-45</v>
      </c>
      <c r="I53" s="25">
        <f t="shared" si="9"/>
        <v>-576</v>
      </c>
      <c r="J53" s="25">
        <f t="shared" si="9"/>
        <v>2312</v>
      </c>
      <c r="K53" s="25">
        <f t="shared" si="9"/>
        <v>3838</v>
      </c>
      <c r="L53" s="25">
        <f t="shared" si="9"/>
        <v>549</v>
      </c>
      <c r="M53" s="25">
        <f t="shared" si="9"/>
        <v>-1022</v>
      </c>
      <c r="N53" s="25">
        <f t="shared" si="9"/>
        <v>3282</v>
      </c>
      <c r="O53" s="25">
        <f t="shared" si="9"/>
        <v>996</v>
      </c>
      <c r="P53" s="25">
        <f t="shared" si="9"/>
        <v>-425</v>
      </c>
      <c r="Q53" s="25">
        <f t="shared" si="9"/>
        <v>-847</v>
      </c>
      <c r="R53" s="25">
        <f t="shared" si="9"/>
        <v>-806</v>
      </c>
      <c r="S53" s="45">
        <f t="shared" si="9"/>
        <v>-1155</v>
      </c>
      <c r="T53" s="29">
        <f t="shared" si="8"/>
        <v>10112</v>
      </c>
      <c r="U53" s="30">
        <f t="shared" si="8"/>
        <v>23226</v>
      </c>
    </row>
    <row r="54" spans="3:21" x14ac:dyDescent="0.25">
      <c r="C54" s="7" t="s">
        <v>25</v>
      </c>
      <c r="D54" s="29">
        <f t="shared" si="9"/>
        <v>-2228</v>
      </c>
      <c r="E54" s="25">
        <f t="shared" si="9"/>
        <v>-2107</v>
      </c>
      <c r="F54" s="25">
        <f t="shared" si="9"/>
        <v>11175</v>
      </c>
      <c r="G54" s="25">
        <f t="shared" si="9"/>
        <v>-10992</v>
      </c>
      <c r="H54" s="25">
        <f t="shared" si="9"/>
        <v>-6166</v>
      </c>
      <c r="I54" s="25">
        <f t="shared" si="9"/>
        <v>622</v>
      </c>
      <c r="J54" s="25">
        <f t="shared" si="9"/>
        <v>-9066</v>
      </c>
      <c r="K54" s="25">
        <f t="shared" si="9"/>
        <v>5424</v>
      </c>
      <c r="L54" s="25">
        <f t="shared" si="9"/>
        <v>-62</v>
      </c>
      <c r="M54" s="25">
        <f t="shared" si="9"/>
        <v>-291</v>
      </c>
      <c r="N54" s="25">
        <f t="shared" si="9"/>
        <v>2233</v>
      </c>
      <c r="O54" s="25">
        <f t="shared" si="9"/>
        <v>-2384</v>
      </c>
      <c r="P54" s="25">
        <f t="shared" si="9"/>
        <v>-443</v>
      </c>
      <c r="Q54" s="25">
        <f t="shared" si="9"/>
        <v>-387</v>
      </c>
      <c r="R54" s="25">
        <f t="shared" si="9"/>
        <v>-175</v>
      </c>
      <c r="S54" s="45">
        <f t="shared" si="9"/>
        <v>-1405</v>
      </c>
      <c r="T54" s="29">
        <f t="shared" si="8"/>
        <v>-16252</v>
      </c>
      <c r="U54" s="30">
        <f t="shared" si="8"/>
        <v>-21442</v>
      </c>
    </row>
    <row r="55" spans="3:21" x14ac:dyDescent="0.25">
      <c r="C55" s="7" t="s">
        <v>26</v>
      </c>
      <c r="D55" s="29">
        <f t="shared" si="9"/>
        <v>88</v>
      </c>
      <c r="E55" s="25">
        <f t="shared" si="9"/>
        <v>-2521</v>
      </c>
      <c r="F55" s="25">
        <f t="shared" si="9"/>
        <v>20672</v>
      </c>
      <c r="G55" s="25">
        <f t="shared" si="9"/>
        <v>-4801</v>
      </c>
      <c r="H55" s="25">
        <f t="shared" si="9"/>
        <v>-2807</v>
      </c>
      <c r="I55" s="25">
        <f t="shared" si="9"/>
        <v>177</v>
      </c>
      <c r="J55" s="25">
        <f t="shared" si="9"/>
        <v>-3035</v>
      </c>
      <c r="K55" s="25">
        <f t="shared" si="9"/>
        <v>8543</v>
      </c>
      <c r="L55" s="25">
        <f t="shared" si="9"/>
        <v>-918</v>
      </c>
      <c r="M55" s="25">
        <f t="shared" si="9"/>
        <v>5</v>
      </c>
      <c r="N55" s="25">
        <f t="shared" si="9"/>
        <v>1123</v>
      </c>
      <c r="O55" s="25">
        <f t="shared" si="9"/>
        <v>-1066</v>
      </c>
      <c r="P55" s="25">
        <f t="shared" si="9"/>
        <v>-336</v>
      </c>
      <c r="Q55" s="25">
        <f t="shared" si="9"/>
        <v>-1221</v>
      </c>
      <c r="R55" s="25">
        <f t="shared" si="9"/>
        <v>-697</v>
      </c>
      <c r="S55" s="45">
        <f t="shared" si="9"/>
        <v>-1789</v>
      </c>
      <c r="T55" s="29">
        <f t="shared" si="8"/>
        <v>11417</v>
      </c>
      <c r="U55" s="30">
        <f t="shared" si="8"/>
        <v>30367</v>
      </c>
    </row>
    <row r="56" spans="3:21" x14ac:dyDescent="0.25">
      <c r="C56" s="7" t="s">
        <v>27</v>
      </c>
      <c r="D56" s="29">
        <f t="shared" si="9"/>
        <v>-2335</v>
      </c>
      <c r="E56" s="25">
        <f t="shared" si="9"/>
        <v>-1080</v>
      </c>
      <c r="F56" s="25">
        <f t="shared" si="9"/>
        <v>9896</v>
      </c>
      <c r="G56" s="25">
        <f t="shared" si="9"/>
        <v>-3804</v>
      </c>
      <c r="H56" s="25">
        <f t="shared" si="9"/>
        <v>-1863</v>
      </c>
      <c r="I56" s="25">
        <f t="shared" si="9"/>
        <v>1837</v>
      </c>
      <c r="J56" s="25">
        <f t="shared" si="9"/>
        <v>-1206</v>
      </c>
      <c r="K56" s="25">
        <f t="shared" si="9"/>
        <v>6499</v>
      </c>
      <c r="L56" s="25">
        <f t="shared" si="9"/>
        <v>-570</v>
      </c>
      <c r="M56" s="25">
        <f t="shared" si="9"/>
        <v>334</v>
      </c>
      <c r="N56" s="25">
        <f t="shared" si="9"/>
        <v>3432</v>
      </c>
      <c r="O56" s="25">
        <f t="shared" si="9"/>
        <v>723</v>
      </c>
      <c r="P56" s="25">
        <f t="shared" si="9"/>
        <v>-275</v>
      </c>
      <c r="Q56" s="25">
        <f t="shared" si="9"/>
        <v>-426</v>
      </c>
      <c r="R56" s="25">
        <f t="shared" si="9"/>
        <v>-329</v>
      </c>
      <c r="S56" s="45">
        <f t="shared" si="9"/>
        <v>1609</v>
      </c>
      <c r="T56" s="29">
        <f t="shared" si="8"/>
        <v>12442</v>
      </c>
      <c r="U56" s="30">
        <f t="shared" si="8"/>
        <v>29262</v>
      </c>
    </row>
    <row r="57" spans="3:21" x14ac:dyDescent="0.25">
      <c r="C57" s="7" t="s">
        <v>28</v>
      </c>
      <c r="D57" s="29">
        <f t="shared" si="9"/>
        <v>-541</v>
      </c>
      <c r="E57" s="25">
        <f t="shared" si="9"/>
        <v>-2429</v>
      </c>
      <c r="F57" s="25">
        <f t="shared" si="9"/>
        <v>18367</v>
      </c>
      <c r="G57" s="25">
        <f t="shared" si="9"/>
        <v>-11702</v>
      </c>
      <c r="H57" s="25">
        <f t="shared" si="9"/>
        <v>-5863</v>
      </c>
      <c r="I57" s="25">
        <f t="shared" si="9"/>
        <v>-928</v>
      </c>
      <c r="J57" s="25">
        <f t="shared" si="9"/>
        <v>3331</v>
      </c>
      <c r="K57" s="25">
        <f t="shared" si="9"/>
        <v>1281</v>
      </c>
      <c r="L57" s="25">
        <f t="shared" si="9"/>
        <v>-238</v>
      </c>
      <c r="M57" s="25">
        <f t="shared" si="9"/>
        <v>42</v>
      </c>
      <c r="N57" s="25">
        <f t="shared" si="9"/>
        <v>4089</v>
      </c>
      <c r="O57" s="25">
        <f t="shared" si="9"/>
        <v>-2405</v>
      </c>
      <c r="P57" s="25">
        <f t="shared" si="9"/>
        <v>578</v>
      </c>
      <c r="Q57" s="25">
        <f t="shared" si="9"/>
        <v>-1250</v>
      </c>
      <c r="R57" s="25">
        <f t="shared" si="9"/>
        <v>1772</v>
      </c>
      <c r="S57" s="45">
        <f t="shared" si="9"/>
        <v>-2790</v>
      </c>
      <c r="T57" s="29">
        <f t="shared" si="8"/>
        <v>1314</v>
      </c>
      <c r="U57" s="30">
        <f t="shared" si="8"/>
        <v>13257</v>
      </c>
    </row>
    <row r="58" spans="3:21" x14ac:dyDescent="0.25">
      <c r="C58" s="7" t="s">
        <v>29</v>
      </c>
      <c r="D58" s="29">
        <f t="shared" si="9"/>
        <v>-1791</v>
      </c>
      <c r="E58" s="25">
        <f t="shared" si="9"/>
        <v>-3582</v>
      </c>
      <c r="F58" s="25">
        <f t="shared" si="9"/>
        <v>10510</v>
      </c>
      <c r="G58" s="25">
        <f t="shared" si="9"/>
        <v>-13690</v>
      </c>
      <c r="H58" s="25">
        <f t="shared" si="9"/>
        <v>-2925</v>
      </c>
      <c r="I58" s="25">
        <f t="shared" si="9"/>
        <v>-301</v>
      </c>
      <c r="J58" s="25">
        <f t="shared" si="9"/>
        <v>-4557</v>
      </c>
      <c r="K58" s="25">
        <f t="shared" si="9"/>
        <v>6796</v>
      </c>
      <c r="L58" s="25">
        <f t="shared" si="9"/>
        <v>-1343</v>
      </c>
      <c r="M58" s="25">
        <f t="shared" si="9"/>
        <v>256</v>
      </c>
      <c r="N58" s="25">
        <f t="shared" si="9"/>
        <v>-142</v>
      </c>
      <c r="O58" s="25">
        <f t="shared" si="9"/>
        <v>-1933</v>
      </c>
      <c r="P58" s="25">
        <f t="shared" si="9"/>
        <v>69</v>
      </c>
      <c r="Q58" s="25">
        <f t="shared" si="9"/>
        <v>-1335</v>
      </c>
      <c r="R58" s="25">
        <f t="shared" si="9"/>
        <v>280</v>
      </c>
      <c r="S58" s="45">
        <f t="shared" si="9"/>
        <v>-2032</v>
      </c>
      <c r="T58" s="29">
        <f t="shared" si="8"/>
        <v>-15720</v>
      </c>
      <c r="U58" s="30">
        <f t="shared" si="8"/>
        <v>-20488</v>
      </c>
    </row>
    <row r="59" spans="3:21" ht="13.8" thickBot="1" x14ac:dyDescent="0.3">
      <c r="C59" s="7" t="s">
        <v>30</v>
      </c>
      <c r="D59" s="29">
        <f t="shared" si="9"/>
        <v>-3192</v>
      </c>
      <c r="E59" s="25">
        <f t="shared" si="9"/>
        <v>4</v>
      </c>
      <c r="F59" s="25">
        <f t="shared" si="9"/>
        <v>6041</v>
      </c>
      <c r="G59" s="25">
        <f t="shared" si="9"/>
        <v>1125</v>
      </c>
      <c r="H59" s="25">
        <f t="shared" si="9"/>
        <v>-25</v>
      </c>
      <c r="I59" s="25">
        <f t="shared" si="9"/>
        <v>834</v>
      </c>
      <c r="J59" s="25">
        <f t="shared" si="9"/>
        <v>-5195</v>
      </c>
      <c r="K59" s="25">
        <f t="shared" si="9"/>
        <v>2644</v>
      </c>
      <c r="L59" s="25">
        <f t="shared" si="9"/>
        <v>720</v>
      </c>
      <c r="M59" s="25">
        <f t="shared" si="9"/>
        <v>395</v>
      </c>
      <c r="N59" s="25">
        <f t="shared" si="9"/>
        <v>3977</v>
      </c>
      <c r="O59" s="25">
        <f t="shared" si="9"/>
        <v>562</v>
      </c>
      <c r="P59" s="25">
        <f t="shared" si="9"/>
        <v>320</v>
      </c>
      <c r="Q59" s="25">
        <f t="shared" si="9"/>
        <v>-17</v>
      </c>
      <c r="R59" s="25">
        <f t="shared" si="9"/>
        <v>1006</v>
      </c>
      <c r="S59" s="45">
        <f t="shared" si="9"/>
        <v>322</v>
      </c>
      <c r="T59" s="31">
        <f t="shared" si="8"/>
        <v>9521</v>
      </c>
      <c r="U59" s="33">
        <f t="shared" si="8"/>
        <v>20003</v>
      </c>
    </row>
    <row r="60" spans="3:21" ht="13.8" thickBot="1" x14ac:dyDescent="0.3">
      <c r="C60" s="8" t="s">
        <v>10</v>
      </c>
      <c r="D60" s="9">
        <f t="shared" si="9"/>
        <v>-8531</v>
      </c>
      <c r="E60" s="9">
        <f t="shared" si="9"/>
        <v>-26054</v>
      </c>
      <c r="F60" s="9">
        <f t="shared" si="9"/>
        <v>152493</v>
      </c>
      <c r="G60" s="9">
        <f t="shared" si="9"/>
        <v>-101160</v>
      </c>
      <c r="H60" s="9">
        <f t="shared" si="9"/>
        <v>-31906</v>
      </c>
      <c r="I60" s="9">
        <f t="shared" si="9"/>
        <v>2418</v>
      </c>
      <c r="J60" s="9">
        <f t="shared" si="9"/>
        <v>-25233</v>
      </c>
      <c r="K60" s="9">
        <f t="shared" si="9"/>
        <v>47496</v>
      </c>
      <c r="L60" s="9">
        <f t="shared" si="9"/>
        <v>-3829</v>
      </c>
      <c r="M60" s="9">
        <f t="shared" si="9"/>
        <v>-1008</v>
      </c>
      <c r="N60" s="9">
        <f t="shared" si="9"/>
        <v>26486</v>
      </c>
      <c r="O60" s="9">
        <f t="shared" si="9"/>
        <v>-12081</v>
      </c>
      <c r="P60" s="9">
        <f t="shared" si="9"/>
        <v>-758</v>
      </c>
      <c r="Q60" s="9">
        <f t="shared" si="9"/>
        <v>-8971</v>
      </c>
      <c r="R60" s="9">
        <f t="shared" si="9"/>
        <v>-57</v>
      </c>
      <c r="S60" s="9">
        <f t="shared" si="9"/>
        <v>-8274</v>
      </c>
      <c r="T60" s="9">
        <f t="shared" si="8"/>
        <v>1031</v>
      </c>
      <c r="U60" s="9">
        <f t="shared" si="8"/>
        <v>80701</v>
      </c>
    </row>
    <row r="61" spans="3:21" ht="13.8" thickBot="1" x14ac:dyDescent="0.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3:21" ht="13.8" thickBot="1" x14ac:dyDescent="0.3">
      <c r="C62" s="100" t="s">
        <v>50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</row>
    <row r="63" spans="3:21" ht="13.8" thickBot="1" x14ac:dyDescent="0.3">
      <c r="C63" s="103" t="s">
        <v>17</v>
      </c>
      <c r="D63" s="105" t="s">
        <v>0</v>
      </c>
      <c r="E63" s="106"/>
      <c r="F63" s="106"/>
      <c r="G63" s="107"/>
      <c r="H63" s="108" t="s">
        <v>1</v>
      </c>
      <c r="I63" s="109"/>
      <c r="J63" s="109"/>
      <c r="K63" s="110"/>
      <c r="L63" s="108" t="s">
        <v>2</v>
      </c>
      <c r="M63" s="109"/>
      <c r="N63" s="109"/>
      <c r="O63" s="110"/>
      <c r="P63" s="108" t="s">
        <v>3</v>
      </c>
      <c r="Q63" s="109"/>
      <c r="R63" s="109"/>
      <c r="S63" s="110"/>
      <c r="T63" s="111" t="s">
        <v>4</v>
      </c>
      <c r="U63" s="111" t="s">
        <v>5</v>
      </c>
    </row>
    <row r="64" spans="3:21" ht="13.8" thickBot="1" x14ac:dyDescent="0.3">
      <c r="C64" s="103"/>
      <c r="D64" s="113" t="s">
        <v>6</v>
      </c>
      <c r="E64" s="114"/>
      <c r="F64" s="113" t="s">
        <v>7</v>
      </c>
      <c r="G64" s="114"/>
      <c r="H64" s="113" t="s">
        <v>6</v>
      </c>
      <c r="I64" s="114"/>
      <c r="J64" s="113" t="s">
        <v>7</v>
      </c>
      <c r="K64" s="114"/>
      <c r="L64" s="113" t="s">
        <v>6</v>
      </c>
      <c r="M64" s="114"/>
      <c r="N64" s="113" t="s">
        <v>7</v>
      </c>
      <c r="O64" s="114"/>
      <c r="P64" s="113" t="s">
        <v>6</v>
      </c>
      <c r="Q64" s="114"/>
      <c r="R64" s="113" t="s">
        <v>7</v>
      </c>
      <c r="S64" s="114"/>
      <c r="T64" s="112"/>
      <c r="U64" s="112"/>
    </row>
    <row r="65" spans="3:21" ht="13.8" thickBot="1" x14ac:dyDescent="0.3">
      <c r="C65" s="104"/>
      <c r="D65" s="4" t="s">
        <v>8</v>
      </c>
      <c r="E65" s="4" t="s">
        <v>9</v>
      </c>
      <c r="F65" s="4" t="s">
        <v>8</v>
      </c>
      <c r="G65" s="5" t="s">
        <v>9</v>
      </c>
      <c r="H65" s="4" t="s">
        <v>8</v>
      </c>
      <c r="I65" s="4" t="s">
        <v>9</v>
      </c>
      <c r="J65" s="4" t="s">
        <v>8</v>
      </c>
      <c r="K65" s="4" t="s">
        <v>9</v>
      </c>
      <c r="L65" s="4" t="s">
        <v>8</v>
      </c>
      <c r="M65" s="4" t="s">
        <v>9</v>
      </c>
      <c r="N65" s="4" t="s">
        <v>8</v>
      </c>
      <c r="O65" s="4" t="s">
        <v>9</v>
      </c>
      <c r="P65" s="4" t="s">
        <v>8</v>
      </c>
      <c r="Q65" s="4" t="s">
        <v>9</v>
      </c>
      <c r="R65" s="4" t="s">
        <v>8</v>
      </c>
      <c r="S65" s="4" t="s">
        <v>9</v>
      </c>
      <c r="T65" s="112"/>
      <c r="U65" s="112"/>
    </row>
    <row r="66" spans="3:21" x14ac:dyDescent="0.25">
      <c r="C66" s="6" t="s">
        <v>18</v>
      </c>
      <c r="D66" s="36">
        <f>D30/D12-1</f>
        <v>2.0358588779641362E-2</v>
      </c>
      <c r="E66" s="37">
        <f t="shared" ref="E66:U77" si="10">E30/E12-1</f>
        <v>-0.46331658291457289</v>
      </c>
      <c r="F66" s="37">
        <f t="shared" si="10"/>
        <v>0.36015919932106177</v>
      </c>
      <c r="G66" s="37">
        <f t="shared" si="10"/>
        <v>-0.22963333750469272</v>
      </c>
      <c r="H66" s="37">
        <f t="shared" si="10"/>
        <v>-0.1892683576326476</v>
      </c>
      <c r="I66" s="37">
        <f t="shared" si="10"/>
        <v>-0.2172990183072433</v>
      </c>
      <c r="J66" s="37">
        <f t="shared" si="10"/>
        <v>1.268363901815861E-2</v>
      </c>
      <c r="K66" s="37">
        <f t="shared" si="10"/>
        <v>-0.13642960812772131</v>
      </c>
      <c r="L66" s="37">
        <f t="shared" si="10"/>
        <v>-0.19702452754322475</v>
      </c>
      <c r="M66" s="37">
        <f t="shared" si="10"/>
        <v>1.9281045751633985</v>
      </c>
      <c r="N66" s="37">
        <f t="shared" si="10"/>
        <v>0.28001412429378525</v>
      </c>
      <c r="O66" s="37">
        <f t="shared" si="10"/>
        <v>-0.16736816043575142</v>
      </c>
      <c r="P66" s="37">
        <f t="shared" si="10"/>
        <v>-0.28301886792452835</v>
      </c>
      <c r="Q66" s="37">
        <f t="shared" si="10"/>
        <v>-0.18417945690672965</v>
      </c>
      <c r="R66" s="37">
        <f t="shared" si="10"/>
        <v>-0.35532646048109962</v>
      </c>
      <c r="S66" s="47">
        <f t="shared" si="10"/>
        <v>-0.12436595904565095</v>
      </c>
      <c r="T66" s="36">
        <f t="shared" si="10"/>
        <v>-1.8831363199546258E-2</v>
      </c>
      <c r="U66" s="38">
        <f t="shared" si="10"/>
        <v>2.0724728272414339E-3</v>
      </c>
    </row>
    <row r="67" spans="3:21" x14ac:dyDescent="0.25">
      <c r="C67" s="7" t="s">
        <v>19</v>
      </c>
      <c r="D67" s="39">
        <f t="shared" ref="D67:S77" si="11">D31/D13-1</f>
        <v>4.5113636363636411E-2</v>
      </c>
      <c r="E67" s="35">
        <f t="shared" si="11"/>
        <v>-0.44899224806201554</v>
      </c>
      <c r="F67" s="35">
        <f t="shared" si="11"/>
        <v>0.29205434552759568</v>
      </c>
      <c r="G67" s="35">
        <f t="shared" si="11"/>
        <v>-0.42517965978349859</v>
      </c>
      <c r="H67" s="35">
        <f t="shared" si="11"/>
        <v>-0.16574946875170271</v>
      </c>
      <c r="I67" s="35">
        <f t="shared" si="11"/>
        <v>-0.25977394848990176</v>
      </c>
      <c r="J67" s="35">
        <f t="shared" si="11"/>
        <v>-0.12499526676511796</v>
      </c>
      <c r="K67" s="35">
        <f t="shared" si="11"/>
        <v>-5.0261729352462203E-2</v>
      </c>
      <c r="L67" s="35">
        <f t="shared" si="11"/>
        <v>-0.29611403359918542</v>
      </c>
      <c r="M67" s="35">
        <f t="shared" si="11"/>
        <v>0.33555555555555561</v>
      </c>
      <c r="N67" s="35">
        <f t="shared" si="11"/>
        <v>3.494860499265795E-2</v>
      </c>
      <c r="O67" s="35">
        <f t="shared" si="11"/>
        <v>0.16405702266884781</v>
      </c>
      <c r="P67" s="35">
        <f t="shared" si="11"/>
        <v>-0.15032679738562094</v>
      </c>
      <c r="Q67" s="35">
        <f t="shared" si="11"/>
        <v>-0.6624582250278499</v>
      </c>
      <c r="R67" s="35">
        <f t="shared" si="11"/>
        <v>-0.17796610169491522</v>
      </c>
      <c r="S67" s="48">
        <f t="shared" si="11"/>
        <v>0.26558375634517772</v>
      </c>
      <c r="T67" s="39">
        <f t="shared" si="10"/>
        <v>-8.4877714285714334E-2</v>
      </c>
      <c r="U67" s="40">
        <f t="shared" si="10"/>
        <v>-7.138517378782494E-2</v>
      </c>
    </row>
    <row r="68" spans="3:21" x14ac:dyDescent="0.25">
      <c r="C68" s="7" t="s">
        <v>20</v>
      </c>
      <c r="D68" s="39">
        <f t="shared" si="11"/>
        <v>0.19186158282601729</v>
      </c>
      <c r="E68" s="35">
        <f t="shared" si="11"/>
        <v>-0.15149534237620521</v>
      </c>
      <c r="F68" s="35">
        <f t="shared" si="11"/>
        <v>0.52253670349629178</v>
      </c>
      <c r="G68" s="35">
        <f t="shared" si="11"/>
        <v>-0.25986449943299117</v>
      </c>
      <c r="H68" s="35">
        <f t="shared" si="11"/>
        <v>-4.8811700182815332E-2</v>
      </c>
      <c r="I68" s="35">
        <f t="shared" si="11"/>
        <v>0.39796659404502543</v>
      </c>
      <c r="J68" s="35">
        <f t="shared" si="11"/>
        <v>2.0899053627760233E-2</v>
      </c>
      <c r="K68" s="35">
        <f t="shared" si="11"/>
        <v>1.1557158383558939</v>
      </c>
      <c r="L68" s="35">
        <f t="shared" si="11"/>
        <v>0.41904761904761911</v>
      </c>
      <c r="M68" s="35">
        <f t="shared" si="11"/>
        <v>-2.4128686327077764E-2</v>
      </c>
      <c r="N68" s="35">
        <f t="shared" si="11"/>
        <v>0.81919999999999993</v>
      </c>
      <c r="O68" s="35">
        <f t="shared" si="11"/>
        <v>0.21097133429573112</v>
      </c>
      <c r="P68" s="35">
        <f t="shared" si="11"/>
        <v>-0.14000000000000001</v>
      </c>
      <c r="Q68" s="35">
        <f t="shared" si="11"/>
        <v>0.26746647847565286</v>
      </c>
      <c r="R68" s="35">
        <f t="shared" si="11"/>
        <v>-0.31789473684210523</v>
      </c>
      <c r="S68" s="48">
        <f t="shared" si="11"/>
        <v>0.22505373042677301</v>
      </c>
      <c r="T68" s="39">
        <f t="shared" si="10"/>
        <v>0.15650312691786827</v>
      </c>
      <c r="U68" s="40">
        <f t="shared" si="10"/>
        <v>0.16542517226993514</v>
      </c>
    </row>
    <row r="69" spans="3:21" x14ac:dyDescent="0.25">
      <c r="C69" s="7" t="s">
        <v>21</v>
      </c>
      <c r="D69" s="39">
        <f t="shared" si="11"/>
        <v>-0.15528759980446472</v>
      </c>
      <c r="E69" s="35">
        <f t="shared" si="11"/>
        <v>-0.5127798063184632</v>
      </c>
      <c r="F69" s="35">
        <f t="shared" si="11"/>
        <v>9.7835520605949133E-2</v>
      </c>
      <c r="G69" s="35">
        <f t="shared" si="11"/>
        <v>4.1744548286604344E-2</v>
      </c>
      <c r="H69" s="35">
        <f t="shared" si="11"/>
        <v>-0.16481015690501855</v>
      </c>
      <c r="I69" s="35">
        <f t="shared" si="11"/>
        <v>0.7984676882078614</v>
      </c>
      <c r="J69" s="35">
        <f t="shared" si="11"/>
        <v>7.6879119204541047E-2</v>
      </c>
      <c r="K69" s="35">
        <f t="shared" si="11"/>
        <v>0.32096933728981214</v>
      </c>
      <c r="L69" s="35">
        <f t="shared" si="11"/>
        <v>-0.21331802525832377</v>
      </c>
      <c r="M69" s="35">
        <f t="shared" si="11"/>
        <v>-0.40213523131672602</v>
      </c>
      <c r="N69" s="35">
        <f t="shared" si="11"/>
        <v>2.6936619718309851E-2</v>
      </c>
      <c r="O69" s="35">
        <f t="shared" si="11"/>
        <v>-0.50853197863748867</v>
      </c>
      <c r="P69" s="35">
        <f t="shared" si="11"/>
        <v>0.32081911262798646</v>
      </c>
      <c r="Q69" s="35">
        <f t="shared" si="11"/>
        <v>-0.60308056872037907</v>
      </c>
      <c r="R69" s="35">
        <f t="shared" si="11"/>
        <v>7.5102880658436177E-2</v>
      </c>
      <c r="S69" s="48">
        <f t="shared" si="11"/>
        <v>-0.25283553875236298</v>
      </c>
      <c r="T69" s="39">
        <f t="shared" si="10"/>
        <v>3.0898932856366912E-3</v>
      </c>
      <c r="U69" s="40">
        <f t="shared" si="10"/>
        <v>2.8125756998996332E-2</v>
      </c>
    </row>
    <row r="70" spans="3:21" x14ac:dyDescent="0.25">
      <c r="C70" s="7" t="s">
        <v>22</v>
      </c>
      <c r="D70" s="39">
        <f t="shared" si="11"/>
        <v>-2.9927992799279934E-2</v>
      </c>
      <c r="E70" s="35">
        <f t="shared" si="11"/>
        <v>-0.37781193237389965</v>
      </c>
      <c r="F70" s="35">
        <f t="shared" si="11"/>
        <v>0.49389886190308574</v>
      </c>
      <c r="G70" s="35">
        <f t="shared" si="11"/>
        <v>-0.69409905163329821</v>
      </c>
      <c r="H70" s="35">
        <f t="shared" si="11"/>
        <v>-0.15335286638288459</v>
      </c>
      <c r="I70" s="35">
        <f t="shared" si="11"/>
        <v>-8.8100492276353748E-2</v>
      </c>
      <c r="J70" s="35">
        <f t="shared" si="11"/>
        <v>-0.12860594523356272</v>
      </c>
      <c r="K70" s="35">
        <f t="shared" si="11"/>
        <v>-2.8034580980460744E-2</v>
      </c>
      <c r="L70" s="35">
        <f t="shared" si="11"/>
        <v>3.7779491133384635E-2</v>
      </c>
      <c r="M70" s="35">
        <f t="shared" si="11"/>
        <v>-0.84201077199281871</v>
      </c>
      <c r="N70" s="35">
        <f t="shared" si="11"/>
        <v>0.43173300017847582</v>
      </c>
      <c r="O70" s="35">
        <f t="shared" si="11"/>
        <v>-0.56978703845564582</v>
      </c>
      <c r="P70" s="35">
        <f t="shared" si="11"/>
        <v>-0.1157407407407407</v>
      </c>
      <c r="Q70" s="35">
        <f t="shared" si="11"/>
        <v>-0.49708576186511244</v>
      </c>
      <c r="R70" s="35">
        <f t="shared" si="11"/>
        <v>-7.1942446043160579E-4</v>
      </c>
      <c r="S70" s="48">
        <f t="shared" si="11"/>
        <v>-0.40173496859108582</v>
      </c>
      <c r="T70" s="39">
        <f t="shared" si="10"/>
        <v>-0.10075899608337036</v>
      </c>
      <c r="U70" s="40">
        <f t="shared" si="10"/>
        <v>-9.4243126644614761E-2</v>
      </c>
    </row>
    <row r="71" spans="3:21" x14ac:dyDescent="0.25">
      <c r="C71" s="7" t="s">
        <v>23</v>
      </c>
      <c r="D71" s="39">
        <f t="shared" si="11"/>
        <v>4.7446218820113462E-2</v>
      </c>
      <c r="E71" s="35">
        <f t="shared" si="11"/>
        <v>-0.33374384236453203</v>
      </c>
      <c r="F71" s="35">
        <f t="shared" si="11"/>
        <v>0.47164832335714735</v>
      </c>
      <c r="G71" s="35">
        <f t="shared" si="11"/>
        <v>-0.38475436303528865</v>
      </c>
      <c r="H71" s="35">
        <f t="shared" si="11"/>
        <v>-3.1539108494532675E-3</v>
      </c>
      <c r="I71" s="35">
        <f t="shared" si="11"/>
        <v>-0.10720268006700162</v>
      </c>
      <c r="J71" s="35">
        <f t="shared" si="11"/>
        <v>5.0941941169990068E-2</v>
      </c>
      <c r="K71" s="35">
        <f t="shared" si="11"/>
        <v>0.32390919064899992</v>
      </c>
      <c r="L71" s="35">
        <f t="shared" si="11"/>
        <v>0.16561085972850687</v>
      </c>
      <c r="M71" s="35">
        <f t="shared" si="11"/>
        <v>-0.8460264900662251</v>
      </c>
      <c r="N71" s="35">
        <f t="shared" si="11"/>
        <v>0.75761772853185594</v>
      </c>
      <c r="O71" s="35">
        <f t="shared" si="11"/>
        <v>0.29173989455184524</v>
      </c>
      <c r="P71" s="35">
        <f t="shared" si="11"/>
        <v>-0.70715474209650586</v>
      </c>
      <c r="Q71" s="35">
        <f t="shared" si="11"/>
        <v>-0.69884488448844884</v>
      </c>
      <c r="R71" s="35">
        <f t="shared" si="11"/>
        <v>-0.52887139107611547</v>
      </c>
      <c r="S71" s="48">
        <f t="shared" si="11"/>
        <v>-0.4251012145748988</v>
      </c>
      <c r="T71" s="39">
        <f t="shared" si="10"/>
        <v>5.8962099125364542E-2</v>
      </c>
      <c r="U71" s="40">
        <f t="shared" si="10"/>
        <v>7.7989583927953854E-2</v>
      </c>
    </row>
    <row r="72" spans="3:21" x14ac:dyDescent="0.25">
      <c r="C72" s="7" t="s">
        <v>25</v>
      </c>
      <c r="D72" s="39">
        <f t="shared" si="11"/>
        <v>-0.12863741339491919</v>
      </c>
      <c r="E72" s="35">
        <f t="shared" si="11"/>
        <v>-0.53301290159372627</v>
      </c>
      <c r="F72" s="35">
        <f t="shared" si="11"/>
        <v>0.3008723278229497</v>
      </c>
      <c r="G72" s="35">
        <f t="shared" si="11"/>
        <v>-0.42698986132152428</v>
      </c>
      <c r="H72" s="35">
        <f t="shared" si="11"/>
        <v>-0.34816487859966117</v>
      </c>
      <c r="I72" s="35">
        <f t="shared" si="11"/>
        <v>0.18348082595870197</v>
      </c>
      <c r="J72" s="35">
        <f t="shared" si="11"/>
        <v>-0.176508381519771</v>
      </c>
      <c r="K72" s="35">
        <f t="shared" si="11"/>
        <v>0.44111906310995441</v>
      </c>
      <c r="L72" s="35">
        <f t="shared" si="11"/>
        <v>-1.6183764030279324E-2</v>
      </c>
      <c r="M72" s="35">
        <f t="shared" si="11"/>
        <v>-0.6113445378151261</v>
      </c>
      <c r="N72" s="35">
        <f t="shared" si="11"/>
        <v>0.41275415896487977</v>
      </c>
      <c r="O72" s="35">
        <f t="shared" si="11"/>
        <v>-0.38808399804655702</v>
      </c>
      <c r="P72" s="35">
        <f t="shared" si="11"/>
        <v>-0.65435745937961598</v>
      </c>
      <c r="Q72" s="35">
        <f t="shared" si="11"/>
        <v>-0.37391304347826082</v>
      </c>
      <c r="R72" s="35">
        <f t="shared" si="11"/>
        <v>-0.13714733542319746</v>
      </c>
      <c r="S72" s="48">
        <f t="shared" si="11"/>
        <v>-0.3667449752022971</v>
      </c>
      <c r="T72" s="39">
        <f t="shared" si="10"/>
        <v>-8.4824317835445417E-2</v>
      </c>
      <c r="U72" s="40">
        <f t="shared" si="10"/>
        <v>-6.4044205495818352E-2</v>
      </c>
    </row>
    <row r="73" spans="3:21" x14ac:dyDescent="0.25">
      <c r="C73" s="7" t="s">
        <v>26</v>
      </c>
      <c r="D73" s="39">
        <f t="shared" si="11"/>
        <v>5.0548566833246156E-3</v>
      </c>
      <c r="E73" s="35">
        <f t="shared" si="11"/>
        <v>-0.58194829178208685</v>
      </c>
      <c r="F73" s="35">
        <f t="shared" si="11"/>
        <v>0.55543016819818369</v>
      </c>
      <c r="G73" s="35">
        <f t="shared" si="11"/>
        <v>-0.24496147762640952</v>
      </c>
      <c r="H73" s="35">
        <f t="shared" si="11"/>
        <v>-0.16365438432835822</v>
      </c>
      <c r="I73" s="35">
        <f t="shared" si="11"/>
        <v>4.1076815966581526E-2</v>
      </c>
      <c r="J73" s="35">
        <f t="shared" si="11"/>
        <v>-5.8429432262287473E-2</v>
      </c>
      <c r="K73" s="35">
        <f t="shared" si="11"/>
        <v>0.5564022404585125</v>
      </c>
      <c r="L73" s="35">
        <f t="shared" si="11"/>
        <v>-0.22390243902439022</v>
      </c>
      <c r="M73" s="35">
        <f t="shared" si="11"/>
        <v>1.3123359580052396E-2</v>
      </c>
      <c r="N73" s="35">
        <f t="shared" si="11"/>
        <v>0.19183464297915953</v>
      </c>
      <c r="O73" s="35">
        <f t="shared" si="11"/>
        <v>-0.17873910127431258</v>
      </c>
      <c r="P73" s="35">
        <f t="shared" si="11"/>
        <v>-0.58131487889273359</v>
      </c>
      <c r="Q73" s="35">
        <f t="shared" si="11"/>
        <v>-0.79182879377431903</v>
      </c>
      <c r="R73" s="35">
        <f t="shared" si="11"/>
        <v>-0.44451530612244894</v>
      </c>
      <c r="S73" s="48">
        <f t="shared" si="11"/>
        <v>-0.47529224229543043</v>
      </c>
      <c r="T73" s="39">
        <f t="shared" si="10"/>
        <v>5.9753908314884363E-2</v>
      </c>
      <c r="U73" s="40">
        <f t="shared" si="10"/>
        <v>9.1375766931161895E-2</v>
      </c>
    </row>
    <row r="74" spans="3:21" x14ac:dyDescent="0.25">
      <c r="C74" s="7" t="s">
        <v>27</v>
      </c>
      <c r="D74" s="39">
        <f t="shared" si="11"/>
        <v>-0.14054411941735889</v>
      </c>
      <c r="E74" s="35">
        <f t="shared" si="11"/>
        <v>-0.25459688826025462</v>
      </c>
      <c r="F74" s="35">
        <f t="shared" si="11"/>
        <v>0.25900335008375208</v>
      </c>
      <c r="G74" s="35">
        <f t="shared" si="11"/>
        <v>-0.18005395938846025</v>
      </c>
      <c r="H74" s="35">
        <f t="shared" si="11"/>
        <v>-0.11105150214592274</v>
      </c>
      <c r="I74" s="35">
        <f t="shared" si="11"/>
        <v>0.77152456950860993</v>
      </c>
      <c r="J74" s="35">
        <f t="shared" si="11"/>
        <v>-2.7282598859831642E-2</v>
      </c>
      <c r="K74" s="35">
        <f t="shared" si="11"/>
        <v>0.45751495952129528</v>
      </c>
      <c r="L74" s="35">
        <f t="shared" si="11"/>
        <v>-0.13231197771587744</v>
      </c>
      <c r="M74" s="35">
        <f t="shared" si="11"/>
        <v>2.8067226890756301</v>
      </c>
      <c r="N74" s="35">
        <f t="shared" si="11"/>
        <v>0.59635099913119016</v>
      </c>
      <c r="O74" s="35">
        <f t="shared" si="11"/>
        <v>0.21084864391951008</v>
      </c>
      <c r="P74" s="35">
        <f t="shared" si="11"/>
        <v>-0.50831792975970425</v>
      </c>
      <c r="Q74" s="35">
        <f t="shared" si="11"/>
        <v>-0.29298486932599721</v>
      </c>
      <c r="R74" s="35">
        <f t="shared" si="11"/>
        <v>-0.21225806451612905</v>
      </c>
      <c r="S74" s="48">
        <f t="shared" si="11"/>
        <v>0.79771938522558261</v>
      </c>
      <c r="T74" s="39">
        <f t="shared" si="10"/>
        <v>7.0321596111456497E-2</v>
      </c>
      <c r="U74" s="40">
        <f t="shared" si="10"/>
        <v>9.5184191266162399E-2</v>
      </c>
    </row>
    <row r="75" spans="3:21" x14ac:dyDescent="0.25">
      <c r="C75" s="7" t="s">
        <v>28</v>
      </c>
      <c r="D75" s="39">
        <f t="shared" si="11"/>
        <v>-3.1208537640611489E-2</v>
      </c>
      <c r="E75" s="35">
        <f t="shared" si="11"/>
        <v>-0.47174208584191102</v>
      </c>
      <c r="F75" s="35">
        <f t="shared" si="11"/>
        <v>0.42943652092588258</v>
      </c>
      <c r="G75" s="35">
        <f t="shared" si="11"/>
        <v>-0.51728405976483072</v>
      </c>
      <c r="H75" s="35">
        <f t="shared" si="11"/>
        <v>-0.28727522171590969</v>
      </c>
      <c r="I75" s="35">
        <f t="shared" si="11"/>
        <v>-0.22027059102777113</v>
      </c>
      <c r="J75" s="35">
        <f t="shared" si="11"/>
        <v>7.1970269861504121E-2</v>
      </c>
      <c r="K75" s="35">
        <f t="shared" si="11"/>
        <v>5.3819006806150815E-2</v>
      </c>
      <c r="L75" s="35">
        <f t="shared" si="11"/>
        <v>-5.1682953311617763E-2</v>
      </c>
      <c r="M75" s="35">
        <f t="shared" si="11"/>
        <v>0.25609756097560976</v>
      </c>
      <c r="N75" s="35">
        <f t="shared" si="11"/>
        <v>0.63761110244815211</v>
      </c>
      <c r="O75" s="35">
        <f t="shared" si="11"/>
        <v>-0.44694294740754503</v>
      </c>
      <c r="P75" s="35">
        <f t="shared" si="11"/>
        <v>2.6513761467889907</v>
      </c>
      <c r="Q75" s="35">
        <f t="shared" si="11"/>
        <v>-0.69599109131403125</v>
      </c>
      <c r="R75" s="35">
        <f t="shared" si="11"/>
        <v>2.1609756097560977</v>
      </c>
      <c r="S75" s="48">
        <f t="shared" si="11"/>
        <v>-0.68466257668711661</v>
      </c>
      <c r="T75" s="39">
        <f t="shared" si="10"/>
        <v>6.3769381961127358E-3</v>
      </c>
      <c r="U75" s="40">
        <f t="shared" si="10"/>
        <v>3.7007880610014476E-2</v>
      </c>
    </row>
    <row r="76" spans="3:21" x14ac:dyDescent="0.25">
      <c r="C76" s="7" t="s">
        <v>29</v>
      </c>
      <c r="D76" s="39">
        <f t="shared" si="11"/>
        <v>-0.1100934349643472</v>
      </c>
      <c r="E76" s="35">
        <f t="shared" si="11"/>
        <v>-0.56038798498122655</v>
      </c>
      <c r="F76" s="35">
        <f t="shared" si="11"/>
        <v>0.24838115044666065</v>
      </c>
      <c r="G76" s="35">
        <f t="shared" si="11"/>
        <v>-0.51162269227894464</v>
      </c>
      <c r="H76" s="35">
        <f t="shared" si="11"/>
        <v>-0.16084685180093483</v>
      </c>
      <c r="I76" s="35">
        <f t="shared" si="11"/>
        <v>-0.10283566791937138</v>
      </c>
      <c r="J76" s="35">
        <f t="shared" si="11"/>
        <v>-9.9406657650189745E-2</v>
      </c>
      <c r="K76" s="35">
        <f t="shared" si="11"/>
        <v>0.35845772456353187</v>
      </c>
      <c r="L76" s="35">
        <f t="shared" si="11"/>
        <v>-0.32589177384130064</v>
      </c>
      <c r="M76" s="35">
        <f t="shared" si="11"/>
        <v>3.0476190476190474</v>
      </c>
      <c r="N76" s="35">
        <f t="shared" si="11"/>
        <v>-2.1752450980392135E-2</v>
      </c>
      <c r="O76" s="35">
        <f t="shared" si="11"/>
        <v>-0.3396591108768231</v>
      </c>
      <c r="P76" s="35">
        <f t="shared" si="11"/>
        <v>0.25090909090909097</v>
      </c>
      <c r="Q76" s="35">
        <f t="shared" si="11"/>
        <v>-0.67152917505030185</v>
      </c>
      <c r="R76" s="35">
        <f t="shared" si="11"/>
        <v>0.33254156769596199</v>
      </c>
      <c r="S76" s="48">
        <f t="shared" si="11"/>
        <v>-0.43096500530222692</v>
      </c>
      <c r="T76" s="39">
        <f t="shared" si="10"/>
        <v>-7.7864569144430851E-2</v>
      </c>
      <c r="U76" s="40">
        <f t="shared" si="10"/>
        <v>-5.7951337621415466E-2</v>
      </c>
    </row>
    <row r="77" spans="3:21" ht="13.8" thickBot="1" x14ac:dyDescent="0.3">
      <c r="C77" s="7" t="s">
        <v>30</v>
      </c>
      <c r="D77" s="39">
        <f t="shared" si="11"/>
        <v>-0.16984143875705016</v>
      </c>
      <c r="E77" s="35">
        <f t="shared" si="11"/>
        <v>1.1651616661811914E-3</v>
      </c>
      <c r="F77" s="35">
        <f t="shared" si="11"/>
        <v>0.11801363574205403</v>
      </c>
      <c r="G77" s="35">
        <f t="shared" si="11"/>
        <v>6.475938291503569E-2</v>
      </c>
      <c r="H77" s="35">
        <f t="shared" si="11"/>
        <v>-1.6049303460229369E-3</v>
      </c>
      <c r="I77" s="35">
        <f t="shared" si="11"/>
        <v>0.49642857142857144</v>
      </c>
      <c r="J77" s="35">
        <f t="shared" si="11"/>
        <v>-8.7765238545749469E-2</v>
      </c>
      <c r="K77" s="35">
        <f t="shared" si="11"/>
        <v>0.13746490589580951</v>
      </c>
      <c r="L77" s="35">
        <f t="shared" si="11"/>
        <v>0.20506978068926229</v>
      </c>
      <c r="M77" s="35">
        <f t="shared" si="11"/>
        <v>3.6238532110091741</v>
      </c>
      <c r="N77" s="35">
        <f t="shared" si="11"/>
        <v>0.64207297384565698</v>
      </c>
      <c r="O77" s="35">
        <f t="shared" si="11"/>
        <v>0.11740129517443076</v>
      </c>
      <c r="P77" s="35">
        <f t="shared" si="11"/>
        <v>1.167883211678832</v>
      </c>
      <c r="Q77" s="35">
        <f t="shared" si="11"/>
        <v>-3.2629558541266812E-2</v>
      </c>
      <c r="R77" s="35">
        <f t="shared" si="11"/>
        <v>1.5694227769110762</v>
      </c>
      <c r="S77" s="48">
        <f t="shared" si="11"/>
        <v>0.11188325225851292</v>
      </c>
      <c r="T77" s="39">
        <f t="shared" si="10"/>
        <v>4.6356616322436706E-2</v>
      </c>
      <c r="U77" s="40">
        <f t="shared" si="10"/>
        <v>5.4522954809975044E-2</v>
      </c>
    </row>
    <row r="78" spans="3:21" ht="13.8" thickBot="1" x14ac:dyDescent="0.3">
      <c r="C78" s="8" t="s">
        <v>10</v>
      </c>
      <c r="D78" s="34">
        <f t="shared" ref="D78:U78" si="12">+D60/D24</f>
        <v>-4.1498034790053311E-2</v>
      </c>
      <c r="E78" s="34">
        <f t="shared" si="12"/>
        <v>-0.40361884401481002</v>
      </c>
      <c r="F78" s="34">
        <f t="shared" si="12"/>
        <v>0.33363306991519859</v>
      </c>
      <c r="G78" s="34">
        <f t="shared" si="12"/>
        <v>-0.33550235806817502</v>
      </c>
      <c r="H78" s="34">
        <f t="shared" si="12"/>
        <v>-0.15590672764942731</v>
      </c>
      <c r="I78" s="34">
        <f t="shared" si="12"/>
        <v>5.3630838841325468E-2</v>
      </c>
      <c r="J78" s="34">
        <f t="shared" si="12"/>
        <v>-4.1616363528410555E-2</v>
      </c>
      <c r="K78" s="34">
        <f t="shared" si="12"/>
        <v>0.23361484243196318</v>
      </c>
      <c r="L78" s="34">
        <f t="shared" si="12"/>
        <v>-7.5703355147393181E-2</v>
      </c>
      <c r="M78" s="34">
        <f t="shared" si="12"/>
        <v>-0.19410745233968804</v>
      </c>
      <c r="N78" s="34">
        <f t="shared" si="12"/>
        <v>0.38250797914590645</v>
      </c>
      <c r="O78" s="34">
        <f t="shared" si="12"/>
        <v>-0.19429076873592796</v>
      </c>
      <c r="P78" s="34">
        <f t="shared" si="12"/>
        <v>-0.14218720690302006</v>
      </c>
      <c r="Q78" s="34">
        <f t="shared" si="12"/>
        <v>-0.46998113998323554</v>
      </c>
      <c r="R78" s="34">
        <f t="shared" si="12"/>
        <v>-3.8926449498053678E-3</v>
      </c>
      <c r="S78" s="34">
        <f t="shared" si="12"/>
        <v>-0.18355258779421879</v>
      </c>
      <c r="T78" s="34">
        <f t="shared" si="12"/>
        <v>4.3697290937495499E-4</v>
      </c>
      <c r="U78" s="34">
        <f t="shared" si="12"/>
        <v>1.9593442323641783E-2</v>
      </c>
    </row>
  </sheetData>
  <mergeCells count="66">
    <mergeCell ref="J1:U3"/>
    <mergeCell ref="J4:U6"/>
    <mergeCell ref="D8:U8"/>
    <mergeCell ref="C9:C11"/>
    <mergeCell ref="D9:G9"/>
    <mergeCell ref="H9:K9"/>
    <mergeCell ref="L9:O9"/>
    <mergeCell ref="P9:S9"/>
    <mergeCell ref="T9:T11"/>
    <mergeCell ref="U9:U11"/>
    <mergeCell ref="P10:Q10"/>
    <mergeCell ref="R10:S10"/>
    <mergeCell ref="D10:E10"/>
    <mergeCell ref="F10:G10"/>
    <mergeCell ref="H10:I10"/>
    <mergeCell ref="J10:K10"/>
    <mergeCell ref="L10:M10"/>
    <mergeCell ref="N10:O10"/>
    <mergeCell ref="P28:Q28"/>
    <mergeCell ref="R28:S28"/>
    <mergeCell ref="C44:U44"/>
    <mergeCell ref="D26:U26"/>
    <mergeCell ref="C27:C29"/>
    <mergeCell ref="D27:G27"/>
    <mergeCell ref="H27:K27"/>
    <mergeCell ref="L27:O27"/>
    <mergeCell ref="P27:S27"/>
    <mergeCell ref="T27:T29"/>
    <mergeCell ref="U27:U29"/>
    <mergeCell ref="C45:C47"/>
    <mergeCell ref="D45:G45"/>
    <mergeCell ref="H45:K45"/>
    <mergeCell ref="L45:O45"/>
    <mergeCell ref="P45:S45"/>
    <mergeCell ref="T45:T47"/>
    <mergeCell ref="U45:U47"/>
    <mergeCell ref="D28:E28"/>
    <mergeCell ref="F28:G28"/>
    <mergeCell ref="H28:I28"/>
    <mergeCell ref="J28:K28"/>
    <mergeCell ref="L28:M28"/>
    <mergeCell ref="N28:O28"/>
    <mergeCell ref="P46:Q46"/>
    <mergeCell ref="R46:S46"/>
    <mergeCell ref="D46:E46"/>
    <mergeCell ref="F46:G46"/>
    <mergeCell ref="H46:I46"/>
    <mergeCell ref="J46:K46"/>
    <mergeCell ref="L46:M46"/>
    <mergeCell ref="N46:O46"/>
    <mergeCell ref="C62:U62"/>
    <mergeCell ref="C63:C65"/>
    <mergeCell ref="D63:G63"/>
    <mergeCell ref="H63:K63"/>
    <mergeCell ref="L63:O63"/>
    <mergeCell ref="P63:S63"/>
    <mergeCell ref="T63:T65"/>
    <mergeCell ref="U63:U65"/>
    <mergeCell ref="P64:Q64"/>
    <mergeCell ref="R64:S64"/>
    <mergeCell ref="D64:E64"/>
    <mergeCell ref="F64:G64"/>
    <mergeCell ref="H64:I64"/>
    <mergeCell ref="J64:K64"/>
    <mergeCell ref="L64:M64"/>
    <mergeCell ref="N64:O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X209"/>
  <sheetViews>
    <sheetView topLeftCell="B16" workbookViewId="0">
      <selection activeCell="E30" sqref="E30:T41"/>
    </sheetView>
  </sheetViews>
  <sheetFormatPr baseColWidth="10" defaultRowHeight="13.2" x14ac:dyDescent="0.25"/>
  <cols>
    <col min="1" max="3" width="11.5546875" style="50"/>
    <col min="4" max="4" width="13.5546875" style="50" customWidth="1"/>
    <col min="5" max="20" width="8" style="50" customWidth="1"/>
    <col min="21" max="22" width="9.88671875" style="50" customWidth="1"/>
    <col min="23" max="23" width="11.5546875" style="50"/>
    <col min="24" max="25" width="13.109375" style="50" bestFit="1" customWidth="1"/>
    <col min="26" max="26" width="13.5546875" style="50" bestFit="1" customWidth="1"/>
    <col min="27" max="16384" width="11.5546875" style="50"/>
  </cols>
  <sheetData>
    <row r="1" spans="4:22" ht="14.4" customHeight="1" x14ac:dyDescent="0.25">
      <c r="D1" s="11" t="s">
        <v>12</v>
      </c>
      <c r="E1" s="12"/>
      <c r="F1" s="12"/>
      <c r="G1" s="12"/>
      <c r="H1" s="12"/>
      <c r="I1" s="13">
        <f>+(E60+G60+I60+K60)/(+E24+G24+I24+K24)</f>
        <v>-4.768194887033015E-2</v>
      </c>
      <c r="J1" s="2"/>
      <c r="K1" s="116" t="s">
        <v>34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</row>
    <row r="2" spans="4:22" ht="14.4" customHeight="1" x14ac:dyDescent="0.25">
      <c r="D2" s="14" t="s">
        <v>13</v>
      </c>
      <c r="E2" s="15"/>
      <c r="F2" s="15"/>
      <c r="G2" s="15"/>
      <c r="H2" s="15"/>
      <c r="I2" s="16">
        <f>+((E60+I60)+2*(G60+K60))/((E24+I24)+2*(G24+K24))</f>
        <v>-3.7726903432387347E-2</v>
      </c>
      <c r="J2" s="2"/>
      <c r="K2" s="119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</row>
    <row r="3" spans="4:22" ht="14.4" customHeight="1" x14ac:dyDescent="0.25">
      <c r="D3" s="17" t="s">
        <v>14</v>
      </c>
      <c r="E3" s="18"/>
      <c r="F3" s="18"/>
      <c r="G3" s="18"/>
      <c r="H3" s="18"/>
      <c r="I3" s="19">
        <f>+(F60+H60+J60+L60+N60+P60+R60+T60)/+(F24+H24+J24+L24+N24+P24+R24+T24)</f>
        <v>-0.14845009200367101</v>
      </c>
      <c r="J3" s="2"/>
      <c r="K3" s="119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1"/>
    </row>
    <row r="4" spans="4:22" x14ac:dyDescent="0.25">
      <c r="D4" s="14" t="s">
        <v>11</v>
      </c>
      <c r="E4" s="15"/>
      <c r="F4" s="15"/>
      <c r="G4" s="15"/>
      <c r="H4" s="15"/>
      <c r="I4" s="16">
        <f>+(M60+N60+O60+P60)/+(M24+N24+O24+P24)</f>
        <v>-0.18592110355864613</v>
      </c>
      <c r="J4" s="2"/>
      <c r="K4" s="116" t="s">
        <v>24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4:22" x14ac:dyDescent="0.25">
      <c r="D5" s="14" t="s">
        <v>16</v>
      </c>
      <c r="E5" s="23"/>
      <c r="F5" s="23"/>
      <c r="G5" s="23"/>
      <c r="H5" s="23"/>
      <c r="I5" s="16">
        <f>+(Q60+R60+S60+T60)/(Q24+R24+S24+T24)</f>
        <v>-0.13250043174442791</v>
      </c>
      <c r="J5" s="2"/>
      <c r="K5" s="119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4:22" x14ac:dyDescent="0.25">
      <c r="D6" s="20" t="s">
        <v>15</v>
      </c>
      <c r="E6" s="21"/>
      <c r="F6" s="21"/>
      <c r="G6" s="21"/>
      <c r="H6" s="21"/>
      <c r="I6" s="22">
        <f>+V60/V24</f>
        <v>-8.0933669546780149E-2</v>
      </c>
      <c r="J6" s="2"/>
      <c r="K6" s="122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4:22" ht="13.8" thickBot="1" x14ac:dyDescent="0.3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4:22" ht="15.75" customHeight="1" thickBot="1" x14ac:dyDescent="0.3">
      <c r="D8" s="3">
        <v>2019</v>
      </c>
      <c r="E8" s="100" t="s">
        <v>31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2"/>
    </row>
    <row r="9" spans="4:22" ht="13.8" thickBot="1" x14ac:dyDescent="0.3">
      <c r="D9" s="103" t="s">
        <v>17</v>
      </c>
      <c r="E9" s="105" t="s">
        <v>0</v>
      </c>
      <c r="F9" s="106"/>
      <c r="G9" s="106"/>
      <c r="H9" s="107"/>
      <c r="I9" s="108" t="s">
        <v>1</v>
      </c>
      <c r="J9" s="109"/>
      <c r="K9" s="109"/>
      <c r="L9" s="110"/>
      <c r="M9" s="108" t="s">
        <v>2</v>
      </c>
      <c r="N9" s="109"/>
      <c r="O9" s="109"/>
      <c r="P9" s="110"/>
      <c r="Q9" s="108" t="s">
        <v>3</v>
      </c>
      <c r="R9" s="109"/>
      <c r="S9" s="109"/>
      <c r="T9" s="110"/>
      <c r="U9" s="111" t="s">
        <v>4</v>
      </c>
      <c r="V9" s="111" t="s">
        <v>5</v>
      </c>
    </row>
    <row r="10" spans="4:22" ht="13.8" thickBot="1" x14ac:dyDescent="0.3">
      <c r="D10" s="103"/>
      <c r="E10" s="113" t="s">
        <v>6</v>
      </c>
      <c r="F10" s="114"/>
      <c r="G10" s="113" t="s">
        <v>7</v>
      </c>
      <c r="H10" s="114"/>
      <c r="I10" s="113" t="s">
        <v>6</v>
      </c>
      <c r="J10" s="114"/>
      <c r="K10" s="113" t="s">
        <v>7</v>
      </c>
      <c r="L10" s="114"/>
      <c r="M10" s="113" t="s">
        <v>6</v>
      </c>
      <c r="N10" s="114"/>
      <c r="O10" s="113" t="s">
        <v>7</v>
      </c>
      <c r="P10" s="114"/>
      <c r="Q10" s="113" t="s">
        <v>6</v>
      </c>
      <c r="R10" s="114"/>
      <c r="S10" s="113" t="s">
        <v>7</v>
      </c>
      <c r="T10" s="114"/>
      <c r="U10" s="112"/>
      <c r="V10" s="112"/>
    </row>
    <row r="11" spans="4:22" ht="13.8" thickBot="1" x14ac:dyDescent="0.3">
      <c r="D11" s="104"/>
      <c r="E11" s="4" t="s">
        <v>8</v>
      </c>
      <c r="F11" s="4" t="s">
        <v>9</v>
      </c>
      <c r="G11" s="4" t="s">
        <v>8</v>
      </c>
      <c r="H11" s="5" t="s">
        <v>9</v>
      </c>
      <c r="I11" s="4" t="s">
        <v>8</v>
      </c>
      <c r="J11" s="4" t="s">
        <v>9</v>
      </c>
      <c r="K11" s="4" t="s">
        <v>8</v>
      </c>
      <c r="L11" s="4" t="s">
        <v>9</v>
      </c>
      <c r="M11" s="4" t="s">
        <v>8</v>
      </c>
      <c r="N11" s="4" t="s">
        <v>9</v>
      </c>
      <c r="O11" s="4" t="s">
        <v>8</v>
      </c>
      <c r="P11" s="4" t="s">
        <v>9</v>
      </c>
      <c r="Q11" s="4" t="s">
        <v>8</v>
      </c>
      <c r="R11" s="4" t="s">
        <v>9</v>
      </c>
      <c r="S11" s="4" t="s">
        <v>8</v>
      </c>
      <c r="T11" s="4" t="s">
        <v>9</v>
      </c>
      <c r="U11" s="112"/>
      <c r="V11" s="112"/>
    </row>
    <row r="12" spans="4:22" x14ac:dyDescent="0.25">
      <c r="D12" s="6" t="s">
        <v>18</v>
      </c>
      <c r="E12" s="26">
        <v>20252</v>
      </c>
      <c r="F12" s="27">
        <v>6561</v>
      </c>
      <c r="G12" s="27">
        <v>42633</v>
      </c>
      <c r="H12" s="27">
        <v>22486</v>
      </c>
      <c r="I12" s="27">
        <v>16436</v>
      </c>
      <c r="J12" s="27">
        <v>8096</v>
      </c>
      <c r="K12" s="27">
        <v>45687</v>
      </c>
      <c r="L12" s="27">
        <v>33172</v>
      </c>
      <c r="M12" s="27">
        <v>5107</v>
      </c>
      <c r="N12" s="27">
        <v>1081</v>
      </c>
      <c r="O12" s="27">
        <v>6482</v>
      </c>
      <c r="P12" s="27">
        <v>8450</v>
      </c>
      <c r="Q12" s="27">
        <v>439</v>
      </c>
      <c r="R12" s="27">
        <v>2873</v>
      </c>
      <c r="S12" s="27">
        <v>1324.25</v>
      </c>
      <c r="T12" s="44">
        <v>4978</v>
      </c>
      <c r="U12" s="26">
        <f>SUM(E12:T12)</f>
        <v>226057.25</v>
      </c>
      <c r="V12" s="28">
        <f>E12+F12+I12+J12+M12+N12+Q12+R12+(2*(G12+H12+K12+L12+O12+P12+S12+T12))</f>
        <v>391269.5</v>
      </c>
    </row>
    <row r="13" spans="4:22" x14ac:dyDescent="0.25">
      <c r="D13" s="7" t="s">
        <v>19</v>
      </c>
      <c r="E13" s="29">
        <v>19229</v>
      </c>
      <c r="F13" s="25">
        <v>6803</v>
      </c>
      <c r="G13" s="25">
        <v>39531</v>
      </c>
      <c r="H13" s="25">
        <v>27187</v>
      </c>
      <c r="I13" s="25">
        <v>16508</v>
      </c>
      <c r="J13" s="25">
        <v>6619</v>
      </c>
      <c r="K13" s="25">
        <v>46565</v>
      </c>
      <c r="L13" s="25">
        <v>24620</v>
      </c>
      <c r="M13" s="25">
        <v>4378</v>
      </c>
      <c r="N13" s="25">
        <v>911</v>
      </c>
      <c r="O13" s="25">
        <v>5702</v>
      </c>
      <c r="P13" s="25">
        <v>8113</v>
      </c>
      <c r="Q13" s="25">
        <v>611</v>
      </c>
      <c r="R13" s="25">
        <v>1999</v>
      </c>
      <c r="S13" s="25">
        <v>1345</v>
      </c>
      <c r="T13" s="45">
        <v>2643</v>
      </c>
      <c r="U13" s="29">
        <f t="shared" ref="U13:U16" si="0">SUM(E13:T13)</f>
        <v>212764</v>
      </c>
      <c r="V13" s="30">
        <f t="shared" ref="V13:V17" si="1">E13+F13+I13+J13+M13+N13+Q13+R13+(2*(G13+H13+K13+L13+O13+P13+S13+T13))</f>
        <v>368470</v>
      </c>
    </row>
    <row r="14" spans="4:22" x14ac:dyDescent="0.25">
      <c r="D14" s="10" t="s">
        <v>20</v>
      </c>
      <c r="E14" s="29">
        <v>19887</v>
      </c>
      <c r="F14" s="25">
        <v>5051</v>
      </c>
      <c r="G14" s="25">
        <v>42160</v>
      </c>
      <c r="H14" s="25">
        <v>32515</v>
      </c>
      <c r="I14" s="25">
        <v>19506</v>
      </c>
      <c r="J14" s="25">
        <v>5663</v>
      </c>
      <c r="K14" s="25">
        <v>62564</v>
      </c>
      <c r="L14" s="25">
        <v>20128</v>
      </c>
      <c r="M14" s="25">
        <v>3644</v>
      </c>
      <c r="N14" s="25">
        <v>977</v>
      </c>
      <c r="O14" s="25">
        <v>5698</v>
      </c>
      <c r="P14" s="25">
        <v>8483</v>
      </c>
      <c r="Q14" s="25">
        <v>639</v>
      </c>
      <c r="R14" s="25">
        <v>2111</v>
      </c>
      <c r="S14" s="25">
        <v>1255.5</v>
      </c>
      <c r="T14" s="45">
        <v>4187</v>
      </c>
      <c r="U14" s="29">
        <f t="shared" si="0"/>
        <v>234468.5</v>
      </c>
      <c r="V14" s="30">
        <f t="shared" si="1"/>
        <v>411459</v>
      </c>
    </row>
    <row r="15" spans="4:22" x14ac:dyDescent="0.25">
      <c r="D15" s="10" t="s">
        <v>21</v>
      </c>
      <c r="E15" s="29">
        <v>20405</v>
      </c>
      <c r="F15" s="25">
        <v>6114</v>
      </c>
      <c r="G15" s="25">
        <v>38601</v>
      </c>
      <c r="H15" s="25">
        <v>30426</v>
      </c>
      <c r="I15" s="25">
        <v>19444</v>
      </c>
      <c r="J15" s="25">
        <v>5658</v>
      </c>
      <c r="K15" s="25">
        <v>55421</v>
      </c>
      <c r="L15" s="25">
        <v>26450</v>
      </c>
      <c r="M15" s="25">
        <v>5294</v>
      </c>
      <c r="N15" s="25">
        <v>1104</v>
      </c>
      <c r="O15" s="25">
        <v>6685</v>
      </c>
      <c r="P15" s="25">
        <v>7146</v>
      </c>
      <c r="Q15" s="25">
        <v>566</v>
      </c>
      <c r="R15" s="25">
        <v>2191</v>
      </c>
      <c r="S15" s="25">
        <v>1370.25</v>
      </c>
      <c r="T15" s="45">
        <v>3364</v>
      </c>
      <c r="U15" s="29">
        <f t="shared" si="0"/>
        <v>230239.25</v>
      </c>
      <c r="V15" s="30">
        <f t="shared" si="1"/>
        <v>399702.5</v>
      </c>
    </row>
    <row r="16" spans="4:22" x14ac:dyDescent="0.25">
      <c r="D16" s="10" t="s">
        <v>22</v>
      </c>
      <c r="E16" s="29">
        <v>19182</v>
      </c>
      <c r="F16" s="25">
        <v>6671</v>
      </c>
      <c r="G16" s="25">
        <v>39884</v>
      </c>
      <c r="H16" s="25">
        <v>24639</v>
      </c>
      <c r="I16" s="25">
        <v>18178</v>
      </c>
      <c r="J16" s="25">
        <v>5576</v>
      </c>
      <c r="K16" s="25">
        <v>51657</v>
      </c>
      <c r="L16" s="25">
        <v>21318</v>
      </c>
      <c r="M16" s="25">
        <v>5249</v>
      </c>
      <c r="N16" s="25">
        <v>947</v>
      </c>
      <c r="O16" s="25">
        <v>7033</v>
      </c>
      <c r="P16" s="25">
        <v>6480</v>
      </c>
      <c r="Q16" s="25">
        <v>787</v>
      </c>
      <c r="R16" s="25">
        <v>3083</v>
      </c>
      <c r="S16" s="25">
        <v>1771</v>
      </c>
      <c r="T16" s="45">
        <v>4096</v>
      </c>
      <c r="U16" s="29">
        <f t="shared" si="0"/>
        <v>216551</v>
      </c>
      <c r="V16" s="30">
        <f t="shared" si="1"/>
        <v>373429</v>
      </c>
    </row>
    <row r="17" spans="4:22" x14ac:dyDescent="0.25">
      <c r="D17" s="7" t="s">
        <v>23</v>
      </c>
      <c r="E17" s="29">
        <v>20054</v>
      </c>
      <c r="F17" s="25">
        <v>7666</v>
      </c>
      <c r="G17" s="25">
        <v>42456</v>
      </c>
      <c r="H17" s="25">
        <v>22507</v>
      </c>
      <c r="I17" s="25">
        <v>21293</v>
      </c>
      <c r="J17" s="25">
        <v>4078</v>
      </c>
      <c r="K17" s="25">
        <v>52193</v>
      </c>
      <c r="L17" s="25">
        <v>20817</v>
      </c>
      <c r="M17" s="25">
        <v>5490</v>
      </c>
      <c r="N17" s="25">
        <v>1842</v>
      </c>
      <c r="O17" s="25">
        <v>6736</v>
      </c>
      <c r="P17" s="25">
        <v>9369</v>
      </c>
      <c r="Q17" s="25">
        <v>712</v>
      </c>
      <c r="R17" s="25">
        <v>2298</v>
      </c>
      <c r="S17" s="25">
        <v>1626</v>
      </c>
      <c r="T17" s="45">
        <v>3496</v>
      </c>
      <c r="U17" s="29">
        <f t="shared" ref="U17" si="2">SUM(E17:T17)</f>
        <v>222633</v>
      </c>
      <c r="V17" s="30">
        <f t="shared" si="1"/>
        <v>381833</v>
      </c>
    </row>
    <row r="18" spans="4:22" x14ac:dyDescent="0.25">
      <c r="D18" s="10" t="s">
        <v>25</v>
      </c>
      <c r="E18" s="29">
        <v>20894</v>
      </c>
      <c r="F18" s="25">
        <v>5586</v>
      </c>
      <c r="G18" s="25">
        <v>43637</v>
      </c>
      <c r="H18" s="25">
        <v>22238</v>
      </c>
      <c r="I18" s="25">
        <v>19318</v>
      </c>
      <c r="J18" s="25">
        <v>4559</v>
      </c>
      <c r="K18" s="25">
        <v>49856</v>
      </c>
      <c r="L18" s="25">
        <v>24955</v>
      </c>
      <c r="M18" s="25">
        <v>5236</v>
      </c>
      <c r="N18" s="25">
        <v>693</v>
      </c>
      <c r="O18" s="25">
        <v>6994</v>
      </c>
      <c r="P18" s="25">
        <v>4549</v>
      </c>
      <c r="Q18" s="25">
        <v>502</v>
      </c>
      <c r="R18" s="25">
        <v>2260</v>
      </c>
      <c r="S18" s="25">
        <v>1535.25</v>
      </c>
      <c r="T18" s="45">
        <v>2112</v>
      </c>
      <c r="U18" s="29">
        <f t="shared" ref="U18:U23" si="3">SUM(E18:T18)</f>
        <v>214924.25</v>
      </c>
      <c r="V18" s="30">
        <f t="shared" ref="V18:V23" si="4">E18+F18+I18+J18+M18+N18+Q18+R18+(2*(G18+H18+K18+L18+O18+P18+S18+T18))</f>
        <v>370800.5</v>
      </c>
    </row>
    <row r="19" spans="4:22" x14ac:dyDescent="0.25">
      <c r="D19" s="7" t="s">
        <v>26</v>
      </c>
      <c r="E19" s="29">
        <v>20769</v>
      </c>
      <c r="F19" s="25">
        <v>7578</v>
      </c>
      <c r="G19" s="25">
        <v>45224</v>
      </c>
      <c r="H19" s="25">
        <v>21763</v>
      </c>
      <c r="I19" s="25">
        <v>20076</v>
      </c>
      <c r="J19" s="25">
        <v>6076</v>
      </c>
      <c r="K19" s="25">
        <v>48728</v>
      </c>
      <c r="L19" s="25">
        <v>26704</v>
      </c>
      <c r="M19" s="25">
        <v>5849</v>
      </c>
      <c r="N19" s="25">
        <v>470</v>
      </c>
      <c r="O19" s="25">
        <v>7839</v>
      </c>
      <c r="P19" s="25">
        <v>5154</v>
      </c>
      <c r="Q19" s="25">
        <v>556</v>
      </c>
      <c r="R19" s="25">
        <v>2946</v>
      </c>
      <c r="S19" s="25">
        <v>1493.25</v>
      </c>
      <c r="T19" s="45">
        <v>4031</v>
      </c>
      <c r="U19" s="29">
        <f t="shared" si="3"/>
        <v>225256.25</v>
      </c>
      <c r="V19" s="30">
        <f t="shared" si="4"/>
        <v>386192.5</v>
      </c>
    </row>
    <row r="20" spans="4:22" x14ac:dyDescent="0.25">
      <c r="D20" s="10" t="s">
        <v>27</v>
      </c>
      <c r="E20" s="29">
        <v>19999</v>
      </c>
      <c r="F20" s="25">
        <v>5502</v>
      </c>
      <c r="G20" s="25">
        <v>44235</v>
      </c>
      <c r="H20" s="25">
        <v>23800</v>
      </c>
      <c r="I20" s="25">
        <v>17473</v>
      </c>
      <c r="J20" s="25">
        <v>5054</v>
      </c>
      <c r="K20" s="25">
        <v>42861</v>
      </c>
      <c r="L20" s="25">
        <v>23679</v>
      </c>
      <c r="M20" s="25">
        <v>5276</v>
      </c>
      <c r="N20" s="25">
        <v>449</v>
      </c>
      <c r="O20" s="25">
        <v>7193</v>
      </c>
      <c r="P20" s="25">
        <v>5643</v>
      </c>
      <c r="Q20" s="25">
        <v>554</v>
      </c>
      <c r="R20" s="25">
        <v>2155</v>
      </c>
      <c r="S20" s="25">
        <v>1763.5</v>
      </c>
      <c r="T20" s="45">
        <v>4228</v>
      </c>
      <c r="U20" s="29">
        <f t="shared" si="3"/>
        <v>209864.5</v>
      </c>
      <c r="V20" s="30">
        <f t="shared" si="4"/>
        <v>363267</v>
      </c>
    </row>
    <row r="21" spans="4:22" x14ac:dyDescent="0.25">
      <c r="D21" s="7" t="s">
        <v>28</v>
      </c>
      <c r="E21" s="29">
        <v>16770</v>
      </c>
      <c r="F21" s="25">
        <v>6258</v>
      </c>
      <c r="G21" s="25">
        <v>37691</v>
      </c>
      <c r="H21" s="25">
        <v>19383</v>
      </c>
      <c r="I21" s="25">
        <v>14204</v>
      </c>
      <c r="J21" s="25">
        <v>4426</v>
      </c>
      <c r="K21" s="25">
        <v>34234</v>
      </c>
      <c r="L21" s="25">
        <v>18622</v>
      </c>
      <c r="M21" s="25">
        <v>5654</v>
      </c>
      <c r="N21" s="25">
        <v>49</v>
      </c>
      <c r="O21" s="25">
        <v>8117</v>
      </c>
      <c r="P21" s="25">
        <v>3323</v>
      </c>
      <c r="Q21" s="25">
        <v>332</v>
      </c>
      <c r="R21" s="25">
        <v>2708</v>
      </c>
      <c r="S21" s="25">
        <v>1156</v>
      </c>
      <c r="T21" s="45">
        <v>2697</v>
      </c>
      <c r="U21" s="29">
        <f t="shared" si="3"/>
        <v>175624</v>
      </c>
      <c r="V21" s="30">
        <f t="shared" si="4"/>
        <v>300847</v>
      </c>
    </row>
    <row r="22" spans="4:22" x14ac:dyDescent="0.25">
      <c r="D22" s="10" t="s">
        <v>29</v>
      </c>
      <c r="E22" s="29">
        <v>19142</v>
      </c>
      <c r="F22" s="25">
        <v>5310</v>
      </c>
      <c r="G22" s="25">
        <v>41303</v>
      </c>
      <c r="H22" s="25">
        <v>22392</v>
      </c>
      <c r="I22" s="25">
        <v>19368</v>
      </c>
      <c r="J22" s="25">
        <v>4122</v>
      </c>
      <c r="K22" s="25">
        <v>44716</v>
      </c>
      <c r="L22" s="25">
        <v>18055</v>
      </c>
      <c r="M22" s="25">
        <v>4584</v>
      </c>
      <c r="N22" s="25">
        <v>734</v>
      </c>
      <c r="O22" s="25">
        <v>7113</v>
      </c>
      <c r="P22" s="25">
        <v>5071</v>
      </c>
      <c r="Q22" s="25">
        <v>533</v>
      </c>
      <c r="R22" s="25">
        <v>1951</v>
      </c>
      <c r="S22" s="25">
        <v>1087.25</v>
      </c>
      <c r="T22" s="45">
        <v>4048</v>
      </c>
      <c r="U22" s="29">
        <f t="shared" si="3"/>
        <v>199529.25</v>
      </c>
      <c r="V22" s="30">
        <f t="shared" si="4"/>
        <v>343314.5</v>
      </c>
    </row>
    <row r="23" spans="4:22" ht="13.8" thickBot="1" x14ac:dyDescent="0.3">
      <c r="D23" s="7" t="s">
        <v>30</v>
      </c>
      <c r="E23" s="31">
        <v>19372</v>
      </c>
      <c r="F23" s="32">
        <v>6275</v>
      </c>
      <c r="G23" s="32">
        <v>40974</v>
      </c>
      <c r="H23" s="32">
        <v>24535</v>
      </c>
      <c r="I23" s="32">
        <v>20565</v>
      </c>
      <c r="J23" s="32">
        <v>3867</v>
      </c>
      <c r="K23" s="32">
        <v>56264</v>
      </c>
      <c r="L23" s="32">
        <v>26567</v>
      </c>
      <c r="M23" s="32">
        <v>5295</v>
      </c>
      <c r="N23" s="32">
        <v>203</v>
      </c>
      <c r="O23" s="32">
        <v>7786</v>
      </c>
      <c r="P23" s="32">
        <v>4272</v>
      </c>
      <c r="Q23" s="32">
        <v>733</v>
      </c>
      <c r="R23" s="32">
        <v>1900</v>
      </c>
      <c r="S23" s="32">
        <v>1887</v>
      </c>
      <c r="T23" s="46">
        <v>4057</v>
      </c>
      <c r="U23" s="31">
        <f t="shared" si="3"/>
        <v>224552</v>
      </c>
      <c r="V23" s="33">
        <f t="shared" si="4"/>
        <v>390894</v>
      </c>
    </row>
    <row r="24" spans="4:22" ht="13.8" thickBot="1" x14ac:dyDescent="0.3">
      <c r="D24" s="8" t="s">
        <v>10</v>
      </c>
      <c r="E24" s="24">
        <f>SUM(E12:E23)</f>
        <v>235955</v>
      </c>
      <c r="F24" s="24">
        <f t="shared" ref="F24:V24" si="5">SUM(F12:F23)</f>
        <v>75375</v>
      </c>
      <c r="G24" s="24">
        <f t="shared" si="5"/>
        <v>498329</v>
      </c>
      <c r="H24" s="24">
        <f t="shared" si="5"/>
        <v>293871</v>
      </c>
      <c r="I24" s="24">
        <f t="shared" si="5"/>
        <v>222369</v>
      </c>
      <c r="J24" s="24">
        <f t="shared" si="5"/>
        <v>63794</v>
      </c>
      <c r="K24" s="24">
        <f t="shared" si="5"/>
        <v>590746</v>
      </c>
      <c r="L24" s="24">
        <f t="shared" si="5"/>
        <v>285087</v>
      </c>
      <c r="M24" s="24">
        <f t="shared" si="5"/>
        <v>61056</v>
      </c>
      <c r="N24" s="24">
        <f t="shared" si="5"/>
        <v>9460</v>
      </c>
      <c r="O24" s="24">
        <f t="shared" si="5"/>
        <v>83378</v>
      </c>
      <c r="P24" s="24">
        <f t="shared" si="5"/>
        <v>76053</v>
      </c>
      <c r="Q24" s="24">
        <f t="shared" si="5"/>
        <v>6964</v>
      </c>
      <c r="R24" s="24">
        <f t="shared" si="5"/>
        <v>28475</v>
      </c>
      <c r="S24" s="24">
        <f t="shared" si="5"/>
        <v>17614.25</v>
      </c>
      <c r="T24" s="24">
        <f t="shared" si="5"/>
        <v>43937</v>
      </c>
      <c r="U24" s="24">
        <f t="shared" si="5"/>
        <v>2592463.25</v>
      </c>
      <c r="V24" s="24">
        <f t="shared" si="5"/>
        <v>4481478.5</v>
      </c>
    </row>
    <row r="25" spans="4:22" ht="13.8" thickBot="1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4:22" ht="13.8" thickBot="1" x14ac:dyDescent="0.3">
      <c r="D26" s="3">
        <v>2020</v>
      </c>
      <c r="E26" s="100" t="s">
        <v>32</v>
      </c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2"/>
    </row>
    <row r="27" spans="4:22" ht="13.8" thickBot="1" x14ac:dyDescent="0.3">
      <c r="D27" s="103" t="s">
        <v>17</v>
      </c>
      <c r="E27" s="105" t="s">
        <v>0</v>
      </c>
      <c r="F27" s="106"/>
      <c r="G27" s="106"/>
      <c r="H27" s="107"/>
      <c r="I27" s="108" t="s">
        <v>1</v>
      </c>
      <c r="J27" s="109"/>
      <c r="K27" s="109"/>
      <c r="L27" s="110"/>
      <c r="M27" s="108" t="s">
        <v>2</v>
      </c>
      <c r="N27" s="109"/>
      <c r="O27" s="109"/>
      <c r="P27" s="110"/>
      <c r="Q27" s="108" t="s">
        <v>3</v>
      </c>
      <c r="R27" s="109"/>
      <c r="S27" s="109"/>
      <c r="T27" s="110"/>
      <c r="U27" s="111" t="s">
        <v>4</v>
      </c>
      <c r="V27" s="111" t="s">
        <v>5</v>
      </c>
    </row>
    <row r="28" spans="4:22" ht="13.8" thickBot="1" x14ac:dyDescent="0.3">
      <c r="D28" s="103"/>
      <c r="E28" s="113" t="s">
        <v>6</v>
      </c>
      <c r="F28" s="114"/>
      <c r="G28" s="113" t="s">
        <v>7</v>
      </c>
      <c r="H28" s="114"/>
      <c r="I28" s="113" t="s">
        <v>6</v>
      </c>
      <c r="J28" s="114"/>
      <c r="K28" s="113" t="s">
        <v>7</v>
      </c>
      <c r="L28" s="114"/>
      <c r="M28" s="113" t="s">
        <v>6</v>
      </c>
      <c r="N28" s="114"/>
      <c r="O28" s="113" t="s">
        <v>7</v>
      </c>
      <c r="P28" s="114"/>
      <c r="Q28" s="113" t="s">
        <v>6</v>
      </c>
      <c r="R28" s="114"/>
      <c r="S28" s="113" t="s">
        <v>7</v>
      </c>
      <c r="T28" s="114"/>
      <c r="U28" s="112"/>
      <c r="V28" s="112"/>
    </row>
    <row r="29" spans="4:22" ht="13.8" thickBot="1" x14ac:dyDescent="0.3">
      <c r="D29" s="104"/>
      <c r="E29" s="4" t="s">
        <v>8</v>
      </c>
      <c r="F29" s="4" t="s">
        <v>9</v>
      </c>
      <c r="G29" s="4" t="s">
        <v>8</v>
      </c>
      <c r="H29" s="5" t="s">
        <v>9</v>
      </c>
      <c r="I29" s="4" t="s">
        <v>8</v>
      </c>
      <c r="J29" s="4" t="s">
        <v>9</v>
      </c>
      <c r="K29" s="4" t="s">
        <v>8</v>
      </c>
      <c r="L29" s="4" t="s">
        <v>9</v>
      </c>
      <c r="M29" s="4" t="s">
        <v>8</v>
      </c>
      <c r="N29" s="4" t="s">
        <v>9</v>
      </c>
      <c r="O29" s="4" t="s">
        <v>8</v>
      </c>
      <c r="P29" s="4" t="s">
        <v>9</v>
      </c>
      <c r="Q29" s="4" t="s">
        <v>8</v>
      </c>
      <c r="R29" s="4" t="s">
        <v>9</v>
      </c>
      <c r="S29" s="4" t="s">
        <v>8</v>
      </c>
      <c r="T29" s="4" t="s">
        <v>9</v>
      </c>
      <c r="U29" s="112"/>
      <c r="V29" s="112"/>
    </row>
    <row r="30" spans="4:22" x14ac:dyDescent="0.25">
      <c r="D30" s="6" t="s">
        <v>18</v>
      </c>
      <c r="E30" s="26">
        <v>17290</v>
      </c>
      <c r="F30" s="27">
        <v>6965</v>
      </c>
      <c r="G30" s="27">
        <v>34171</v>
      </c>
      <c r="H30" s="27">
        <v>23973</v>
      </c>
      <c r="I30" s="27">
        <v>15021</v>
      </c>
      <c r="J30" s="27">
        <v>3769</v>
      </c>
      <c r="K30" s="27">
        <v>43836</v>
      </c>
      <c r="L30" s="27">
        <v>20670</v>
      </c>
      <c r="M30" s="27">
        <v>4974</v>
      </c>
      <c r="N30" s="27">
        <v>153</v>
      </c>
      <c r="O30" s="27">
        <v>5664</v>
      </c>
      <c r="P30" s="27">
        <v>4039</v>
      </c>
      <c r="Q30" s="27">
        <v>583</v>
      </c>
      <c r="R30" s="27">
        <v>2541</v>
      </c>
      <c r="S30" s="27">
        <v>1455</v>
      </c>
      <c r="T30" s="44">
        <v>5323</v>
      </c>
      <c r="U30" s="26">
        <f>SUM(E30:T30)</f>
        <v>190427</v>
      </c>
      <c r="V30" s="28">
        <f>E30+F30+I30+J30+M30+N30+Q30+R30+(2*(G30+H30+K30+L30+O30+P30+S30+T30))</f>
        <v>329558</v>
      </c>
    </row>
    <row r="31" spans="4:22" x14ac:dyDescent="0.25">
      <c r="D31" s="7" t="s">
        <v>19</v>
      </c>
      <c r="E31" s="29">
        <v>17600</v>
      </c>
      <c r="F31" s="25">
        <v>6450</v>
      </c>
      <c r="G31" s="25">
        <v>37832</v>
      </c>
      <c r="H31" s="25">
        <v>32979</v>
      </c>
      <c r="I31" s="25">
        <v>18353</v>
      </c>
      <c r="J31" s="25">
        <v>5397</v>
      </c>
      <c r="K31" s="25">
        <v>52818</v>
      </c>
      <c r="L31" s="25">
        <v>20632</v>
      </c>
      <c r="M31" s="25">
        <v>5893</v>
      </c>
      <c r="N31" s="25">
        <v>450</v>
      </c>
      <c r="O31" s="25">
        <v>6810</v>
      </c>
      <c r="P31" s="25">
        <v>4279</v>
      </c>
      <c r="Q31" s="25">
        <v>459</v>
      </c>
      <c r="R31" s="25">
        <v>2693</v>
      </c>
      <c r="S31" s="25">
        <v>1180</v>
      </c>
      <c r="T31" s="45">
        <v>4925</v>
      </c>
      <c r="U31" s="29">
        <f t="shared" ref="U31:U34" si="6">SUM(E31:T31)</f>
        <v>218750</v>
      </c>
      <c r="V31" s="30">
        <f t="shared" ref="V31:V35" si="7">E31+F31+I31+J31+M31+N31+Q31+R31+(2*(G31+H31+K31+L31+O31+P31+S31+T31))</f>
        <v>380205</v>
      </c>
    </row>
    <row r="32" spans="4:22" x14ac:dyDescent="0.25">
      <c r="D32" s="7" t="s">
        <v>20</v>
      </c>
      <c r="E32" s="29">
        <v>15605</v>
      </c>
      <c r="F32" s="25">
        <v>6119</v>
      </c>
      <c r="G32" s="25">
        <v>33035</v>
      </c>
      <c r="H32" s="25">
        <v>34391</v>
      </c>
      <c r="I32" s="25">
        <v>16410</v>
      </c>
      <c r="J32" s="25">
        <v>2754</v>
      </c>
      <c r="K32" s="25">
        <v>58328</v>
      </c>
      <c r="L32" s="25">
        <v>10121</v>
      </c>
      <c r="M32" s="25">
        <v>3675</v>
      </c>
      <c r="N32" s="25">
        <v>373</v>
      </c>
      <c r="O32" s="25">
        <v>5000</v>
      </c>
      <c r="P32" s="25">
        <v>4849</v>
      </c>
      <c r="Q32" s="25">
        <v>400</v>
      </c>
      <c r="R32" s="25">
        <v>1417</v>
      </c>
      <c r="S32" s="25">
        <v>1425</v>
      </c>
      <c r="T32" s="45">
        <v>3257</v>
      </c>
      <c r="U32" s="29">
        <f t="shared" si="6"/>
        <v>197159</v>
      </c>
      <c r="V32" s="30">
        <f t="shared" si="7"/>
        <v>347565</v>
      </c>
    </row>
    <row r="33" spans="4:22" x14ac:dyDescent="0.25">
      <c r="D33" s="7" t="s">
        <v>21</v>
      </c>
      <c r="E33" s="29">
        <v>18411</v>
      </c>
      <c r="F33" s="25">
        <v>6299</v>
      </c>
      <c r="G33" s="25">
        <v>38023</v>
      </c>
      <c r="H33" s="25">
        <v>22470</v>
      </c>
      <c r="I33" s="25">
        <v>16698</v>
      </c>
      <c r="J33" s="25">
        <v>3002</v>
      </c>
      <c r="K33" s="25">
        <v>52498</v>
      </c>
      <c r="L33" s="25">
        <v>16176</v>
      </c>
      <c r="M33" s="25">
        <v>4355</v>
      </c>
      <c r="N33" s="25">
        <v>562</v>
      </c>
      <c r="O33" s="25">
        <v>5680</v>
      </c>
      <c r="P33" s="25">
        <v>7677</v>
      </c>
      <c r="Q33" s="25">
        <v>293</v>
      </c>
      <c r="R33" s="25">
        <v>1688</v>
      </c>
      <c r="S33" s="25">
        <v>972</v>
      </c>
      <c r="T33" s="45">
        <v>4232</v>
      </c>
      <c r="U33" s="29">
        <f t="shared" si="6"/>
        <v>199036</v>
      </c>
      <c r="V33" s="30">
        <f t="shared" si="7"/>
        <v>346764</v>
      </c>
    </row>
    <row r="34" spans="4:22" x14ac:dyDescent="0.25">
      <c r="D34" s="7" t="s">
        <v>22</v>
      </c>
      <c r="E34" s="29">
        <v>17776</v>
      </c>
      <c r="F34" s="25">
        <v>7157</v>
      </c>
      <c r="G34" s="25">
        <v>34092</v>
      </c>
      <c r="H34" s="25">
        <v>28470</v>
      </c>
      <c r="I34" s="25">
        <v>18089</v>
      </c>
      <c r="J34" s="25">
        <v>5891</v>
      </c>
      <c r="K34" s="25">
        <v>54632</v>
      </c>
      <c r="L34" s="25">
        <v>20011</v>
      </c>
      <c r="M34" s="25">
        <v>3891</v>
      </c>
      <c r="N34" s="25">
        <v>1114</v>
      </c>
      <c r="O34" s="25">
        <v>5603</v>
      </c>
      <c r="P34" s="25">
        <v>6527</v>
      </c>
      <c r="Q34" s="25">
        <v>432</v>
      </c>
      <c r="R34" s="25">
        <v>1201</v>
      </c>
      <c r="S34" s="25">
        <v>1390</v>
      </c>
      <c r="T34" s="45">
        <v>3343</v>
      </c>
      <c r="U34" s="29">
        <f t="shared" si="6"/>
        <v>209619</v>
      </c>
      <c r="V34" s="30">
        <f t="shared" si="7"/>
        <v>363687</v>
      </c>
    </row>
    <row r="35" spans="4:22" x14ac:dyDescent="0.25">
      <c r="D35" s="7" t="s">
        <v>23</v>
      </c>
      <c r="E35" s="29">
        <v>15154</v>
      </c>
      <c r="F35" s="25">
        <v>4060</v>
      </c>
      <c r="G35" s="25">
        <v>31074</v>
      </c>
      <c r="H35" s="25">
        <v>26014</v>
      </c>
      <c r="I35" s="25">
        <v>14268</v>
      </c>
      <c r="J35" s="25">
        <v>5373</v>
      </c>
      <c r="K35" s="25">
        <v>45385</v>
      </c>
      <c r="L35" s="25">
        <v>11849</v>
      </c>
      <c r="M35" s="25">
        <v>3315</v>
      </c>
      <c r="N35" s="25">
        <v>1208</v>
      </c>
      <c r="O35" s="25">
        <v>4332</v>
      </c>
      <c r="P35" s="25">
        <v>3414</v>
      </c>
      <c r="Q35" s="25">
        <v>601</v>
      </c>
      <c r="R35" s="25">
        <v>1212</v>
      </c>
      <c r="S35" s="25">
        <v>1524</v>
      </c>
      <c r="T35" s="45">
        <v>2717</v>
      </c>
      <c r="U35" s="29">
        <f t="shared" ref="U35" si="8">SUM(E35:T35)</f>
        <v>171500</v>
      </c>
      <c r="V35" s="30">
        <f t="shared" si="7"/>
        <v>297809</v>
      </c>
    </row>
    <row r="36" spans="4:22" x14ac:dyDescent="0.25">
      <c r="D36" s="7" t="s">
        <v>25</v>
      </c>
      <c r="E36" s="29">
        <v>17320</v>
      </c>
      <c r="F36" s="25">
        <v>3953</v>
      </c>
      <c r="G36" s="25">
        <v>37142</v>
      </c>
      <c r="H36" s="25">
        <v>25743</v>
      </c>
      <c r="I36" s="25">
        <v>17710</v>
      </c>
      <c r="J36" s="25">
        <v>3390</v>
      </c>
      <c r="K36" s="25">
        <v>51363</v>
      </c>
      <c r="L36" s="25">
        <v>12296</v>
      </c>
      <c r="M36" s="25">
        <v>3831</v>
      </c>
      <c r="N36" s="25">
        <v>476</v>
      </c>
      <c r="O36" s="25">
        <v>5410</v>
      </c>
      <c r="P36" s="25">
        <v>6143</v>
      </c>
      <c r="Q36" s="25">
        <v>677</v>
      </c>
      <c r="R36" s="25">
        <v>1035</v>
      </c>
      <c r="S36" s="25">
        <v>1276</v>
      </c>
      <c r="T36" s="45">
        <v>3831</v>
      </c>
      <c r="U36" s="29">
        <f t="shared" ref="U36:U41" si="9">SUM(E36:T36)</f>
        <v>191596</v>
      </c>
      <c r="V36" s="30">
        <f t="shared" ref="V36:V41" si="10">E36+F36+I36+J36+M36+N36+Q36+R36+(2*(G36+H36+K36+L36+O36+P36+S36+T36))</f>
        <v>334800</v>
      </c>
    </row>
    <row r="37" spans="4:22" x14ac:dyDescent="0.25">
      <c r="D37" s="7" t="s">
        <v>26</v>
      </c>
      <c r="E37" s="29">
        <v>17409</v>
      </c>
      <c r="F37" s="25">
        <v>4332</v>
      </c>
      <c r="G37" s="25">
        <v>37218</v>
      </c>
      <c r="H37" s="25">
        <v>19599</v>
      </c>
      <c r="I37" s="25">
        <v>17152</v>
      </c>
      <c r="J37" s="25">
        <v>4309</v>
      </c>
      <c r="K37" s="25">
        <v>51943</v>
      </c>
      <c r="L37" s="25">
        <v>15354</v>
      </c>
      <c r="M37" s="25">
        <v>4100</v>
      </c>
      <c r="N37" s="25">
        <v>381</v>
      </c>
      <c r="O37" s="25">
        <v>5854</v>
      </c>
      <c r="P37" s="25">
        <v>5964</v>
      </c>
      <c r="Q37" s="25">
        <v>578</v>
      </c>
      <c r="R37" s="25">
        <v>1542</v>
      </c>
      <c r="S37" s="25">
        <v>1568</v>
      </c>
      <c r="T37" s="45">
        <v>3764</v>
      </c>
      <c r="U37" s="29">
        <f t="shared" si="9"/>
        <v>191067</v>
      </c>
      <c r="V37" s="30">
        <f t="shared" si="10"/>
        <v>332331</v>
      </c>
    </row>
    <row r="38" spans="4:22" x14ac:dyDescent="0.25">
      <c r="D38" s="7" t="s">
        <v>27</v>
      </c>
      <c r="E38" s="29">
        <v>16614</v>
      </c>
      <c r="F38" s="25">
        <v>4242</v>
      </c>
      <c r="G38" s="25">
        <v>38208</v>
      </c>
      <c r="H38" s="25">
        <v>21127</v>
      </c>
      <c r="I38" s="25">
        <v>16776</v>
      </c>
      <c r="J38" s="25">
        <v>2381</v>
      </c>
      <c r="K38" s="25">
        <v>44204</v>
      </c>
      <c r="L38" s="25">
        <v>14205</v>
      </c>
      <c r="M38" s="25">
        <v>4308</v>
      </c>
      <c r="N38" s="25">
        <v>119</v>
      </c>
      <c r="O38" s="25">
        <v>5755</v>
      </c>
      <c r="P38" s="25">
        <v>3429</v>
      </c>
      <c r="Q38" s="25">
        <v>541</v>
      </c>
      <c r="R38" s="25">
        <v>1454</v>
      </c>
      <c r="S38" s="25">
        <v>1550</v>
      </c>
      <c r="T38" s="45">
        <v>2017</v>
      </c>
      <c r="U38" s="29">
        <f t="shared" si="9"/>
        <v>176930</v>
      </c>
      <c r="V38" s="30">
        <f t="shared" si="10"/>
        <v>307425</v>
      </c>
    </row>
    <row r="39" spans="4:22" x14ac:dyDescent="0.25">
      <c r="D39" s="7" t="s">
        <v>28</v>
      </c>
      <c r="E39" s="29">
        <v>17335</v>
      </c>
      <c r="F39" s="25">
        <v>5149</v>
      </c>
      <c r="G39" s="25">
        <v>42770</v>
      </c>
      <c r="H39" s="25">
        <v>22622</v>
      </c>
      <c r="I39" s="25">
        <v>20409</v>
      </c>
      <c r="J39" s="25">
        <v>4213</v>
      </c>
      <c r="K39" s="25">
        <v>46283</v>
      </c>
      <c r="L39" s="25">
        <v>23802</v>
      </c>
      <c r="M39" s="25">
        <v>4605</v>
      </c>
      <c r="N39" s="25">
        <v>164</v>
      </c>
      <c r="O39" s="25">
        <v>6413</v>
      </c>
      <c r="P39" s="25">
        <v>5381</v>
      </c>
      <c r="Q39" s="25">
        <v>218</v>
      </c>
      <c r="R39" s="25">
        <v>1796</v>
      </c>
      <c r="S39" s="25">
        <v>820</v>
      </c>
      <c r="T39" s="45">
        <v>4075</v>
      </c>
      <c r="U39" s="29">
        <f t="shared" si="9"/>
        <v>206055</v>
      </c>
      <c r="V39" s="30">
        <f t="shared" si="10"/>
        <v>358221</v>
      </c>
    </row>
    <row r="40" spans="4:22" x14ac:dyDescent="0.25">
      <c r="D40" s="7" t="s">
        <v>29</v>
      </c>
      <c r="E40" s="29">
        <v>16268</v>
      </c>
      <c r="F40" s="25">
        <v>6392</v>
      </c>
      <c r="G40" s="25">
        <v>42314</v>
      </c>
      <c r="H40" s="25">
        <v>26758</v>
      </c>
      <c r="I40" s="25">
        <v>18185</v>
      </c>
      <c r="J40" s="25">
        <v>2927</v>
      </c>
      <c r="K40" s="25">
        <v>45842</v>
      </c>
      <c r="L40" s="25">
        <v>18959</v>
      </c>
      <c r="M40" s="25">
        <v>4121</v>
      </c>
      <c r="N40" s="25">
        <v>84</v>
      </c>
      <c r="O40" s="25">
        <v>6528</v>
      </c>
      <c r="P40" s="25">
        <v>5691</v>
      </c>
      <c r="Q40" s="25">
        <v>275</v>
      </c>
      <c r="R40" s="25">
        <v>1988</v>
      </c>
      <c r="S40" s="25">
        <v>842</v>
      </c>
      <c r="T40" s="45">
        <v>4715</v>
      </c>
      <c r="U40" s="29">
        <f t="shared" si="9"/>
        <v>201889</v>
      </c>
      <c r="V40" s="30">
        <f t="shared" si="10"/>
        <v>353538</v>
      </c>
    </row>
    <row r="41" spans="4:22" ht="13.8" thickBot="1" x14ac:dyDescent="0.3">
      <c r="D41" s="7" t="s">
        <v>30</v>
      </c>
      <c r="E41" s="31">
        <v>18794</v>
      </c>
      <c r="F41" s="32">
        <v>3433</v>
      </c>
      <c r="G41" s="32">
        <v>51189</v>
      </c>
      <c r="H41" s="32">
        <v>17372</v>
      </c>
      <c r="I41" s="32">
        <v>15577</v>
      </c>
      <c r="J41" s="32">
        <v>1680</v>
      </c>
      <c r="K41" s="32">
        <v>59192</v>
      </c>
      <c r="L41" s="32">
        <v>19234</v>
      </c>
      <c r="M41" s="32">
        <v>3511</v>
      </c>
      <c r="N41" s="32">
        <v>109</v>
      </c>
      <c r="O41" s="32">
        <v>6194</v>
      </c>
      <c r="P41" s="32">
        <v>4787</v>
      </c>
      <c r="Q41" s="32">
        <v>274</v>
      </c>
      <c r="R41" s="32">
        <v>521</v>
      </c>
      <c r="S41" s="32">
        <v>641</v>
      </c>
      <c r="T41" s="46">
        <v>2878</v>
      </c>
      <c r="U41" s="31">
        <f t="shared" si="9"/>
        <v>205386</v>
      </c>
      <c r="V41" s="33">
        <f t="shared" si="10"/>
        <v>366873</v>
      </c>
    </row>
    <row r="42" spans="4:22" ht="13.8" thickBot="1" x14ac:dyDescent="0.3">
      <c r="D42" s="8" t="s">
        <v>10</v>
      </c>
      <c r="E42" s="24">
        <f>SUM(E30:E41)</f>
        <v>205576</v>
      </c>
      <c r="F42" s="24">
        <f t="shared" ref="F42:V42" si="11">SUM(F30:F41)</f>
        <v>64551</v>
      </c>
      <c r="G42" s="24">
        <f t="shared" si="11"/>
        <v>457068</v>
      </c>
      <c r="H42" s="24">
        <f t="shared" si="11"/>
        <v>301518</v>
      </c>
      <c r="I42" s="24">
        <f t="shared" si="11"/>
        <v>204648</v>
      </c>
      <c r="J42" s="24">
        <f t="shared" si="11"/>
        <v>45086</v>
      </c>
      <c r="K42" s="24">
        <f t="shared" si="11"/>
        <v>606324</v>
      </c>
      <c r="L42" s="24">
        <f t="shared" si="11"/>
        <v>203309</v>
      </c>
      <c r="M42" s="24">
        <f t="shared" si="11"/>
        <v>50579</v>
      </c>
      <c r="N42" s="24">
        <f t="shared" si="11"/>
        <v>5193</v>
      </c>
      <c r="O42" s="24">
        <f t="shared" si="11"/>
        <v>69243</v>
      </c>
      <c r="P42" s="24">
        <f t="shared" si="11"/>
        <v>62180</v>
      </c>
      <c r="Q42" s="24">
        <f t="shared" si="11"/>
        <v>5331</v>
      </c>
      <c r="R42" s="24">
        <f t="shared" si="11"/>
        <v>19088</v>
      </c>
      <c r="S42" s="24">
        <f t="shared" si="11"/>
        <v>14643</v>
      </c>
      <c r="T42" s="24">
        <f t="shared" si="11"/>
        <v>45077</v>
      </c>
      <c r="U42" s="24">
        <f t="shared" si="11"/>
        <v>2359414</v>
      </c>
      <c r="V42" s="24">
        <f t="shared" si="11"/>
        <v>4118776</v>
      </c>
    </row>
    <row r="43" spans="4:22" ht="13.8" thickBot="1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4:22" ht="15.75" customHeight="1" thickBot="1" x14ac:dyDescent="0.3">
      <c r="D44" s="100" t="s">
        <v>33</v>
      </c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2"/>
    </row>
    <row r="45" spans="4:22" ht="15.75" customHeight="1" thickBot="1" x14ac:dyDescent="0.3">
      <c r="D45" s="103" t="s">
        <v>17</v>
      </c>
      <c r="E45" s="105" t="s">
        <v>0</v>
      </c>
      <c r="F45" s="106"/>
      <c r="G45" s="106"/>
      <c r="H45" s="107"/>
      <c r="I45" s="108" t="s">
        <v>1</v>
      </c>
      <c r="J45" s="109"/>
      <c r="K45" s="109"/>
      <c r="L45" s="110"/>
      <c r="M45" s="108" t="s">
        <v>2</v>
      </c>
      <c r="N45" s="109"/>
      <c r="O45" s="109"/>
      <c r="P45" s="110"/>
      <c r="Q45" s="108" t="s">
        <v>3</v>
      </c>
      <c r="R45" s="109"/>
      <c r="S45" s="109"/>
      <c r="T45" s="110"/>
      <c r="U45" s="111" t="s">
        <v>4</v>
      </c>
      <c r="V45" s="111" t="s">
        <v>5</v>
      </c>
    </row>
    <row r="46" spans="4:22" ht="13.8" thickBot="1" x14ac:dyDescent="0.3">
      <c r="D46" s="103"/>
      <c r="E46" s="113" t="s">
        <v>6</v>
      </c>
      <c r="F46" s="114"/>
      <c r="G46" s="113" t="s">
        <v>7</v>
      </c>
      <c r="H46" s="114"/>
      <c r="I46" s="113" t="s">
        <v>6</v>
      </c>
      <c r="J46" s="114"/>
      <c r="K46" s="113" t="s">
        <v>7</v>
      </c>
      <c r="L46" s="114"/>
      <c r="M46" s="113" t="s">
        <v>6</v>
      </c>
      <c r="N46" s="114"/>
      <c r="O46" s="113" t="s">
        <v>7</v>
      </c>
      <c r="P46" s="114"/>
      <c r="Q46" s="113" t="s">
        <v>6</v>
      </c>
      <c r="R46" s="114"/>
      <c r="S46" s="113" t="s">
        <v>7</v>
      </c>
      <c r="T46" s="114"/>
      <c r="U46" s="112"/>
      <c r="V46" s="112"/>
    </row>
    <row r="47" spans="4:22" ht="13.8" thickBot="1" x14ac:dyDescent="0.3">
      <c r="D47" s="104"/>
      <c r="E47" s="4" t="s">
        <v>8</v>
      </c>
      <c r="F47" s="4" t="s">
        <v>9</v>
      </c>
      <c r="G47" s="4" t="s">
        <v>8</v>
      </c>
      <c r="H47" s="5" t="s">
        <v>9</v>
      </c>
      <c r="I47" s="4" t="s">
        <v>8</v>
      </c>
      <c r="J47" s="4" t="s">
        <v>9</v>
      </c>
      <c r="K47" s="4" t="s">
        <v>8</v>
      </c>
      <c r="L47" s="4" t="s">
        <v>9</v>
      </c>
      <c r="M47" s="4" t="s">
        <v>8</v>
      </c>
      <c r="N47" s="4" t="s">
        <v>9</v>
      </c>
      <c r="O47" s="4" t="s">
        <v>8</v>
      </c>
      <c r="P47" s="4" t="s">
        <v>9</v>
      </c>
      <c r="Q47" s="4" t="s">
        <v>8</v>
      </c>
      <c r="R47" s="4" t="s">
        <v>9</v>
      </c>
      <c r="S47" s="4" t="s">
        <v>8</v>
      </c>
      <c r="T47" s="4" t="s">
        <v>9</v>
      </c>
      <c r="U47" s="115"/>
      <c r="V47" s="115"/>
    </row>
    <row r="48" spans="4:22" x14ac:dyDescent="0.25">
      <c r="D48" s="6" t="s">
        <v>18</v>
      </c>
      <c r="E48" s="26">
        <f>E30-E12</f>
        <v>-2962</v>
      </c>
      <c r="F48" s="27">
        <f t="shared" ref="F48:V48" si="12">F30-F12</f>
        <v>404</v>
      </c>
      <c r="G48" s="27">
        <f t="shared" si="12"/>
        <v>-8462</v>
      </c>
      <c r="H48" s="27">
        <f t="shared" si="12"/>
        <v>1487</v>
      </c>
      <c r="I48" s="27">
        <f t="shared" si="12"/>
        <v>-1415</v>
      </c>
      <c r="J48" s="27">
        <f t="shared" si="12"/>
        <v>-4327</v>
      </c>
      <c r="K48" s="27">
        <f t="shared" si="12"/>
        <v>-1851</v>
      </c>
      <c r="L48" s="27">
        <f t="shared" si="12"/>
        <v>-12502</v>
      </c>
      <c r="M48" s="27">
        <f t="shared" si="12"/>
        <v>-133</v>
      </c>
      <c r="N48" s="27">
        <f t="shared" si="12"/>
        <v>-928</v>
      </c>
      <c r="O48" s="27">
        <f t="shared" si="12"/>
        <v>-818</v>
      </c>
      <c r="P48" s="27">
        <f t="shared" si="12"/>
        <v>-4411</v>
      </c>
      <c r="Q48" s="27">
        <f t="shared" si="12"/>
        <v>144</v>
      </c>
      <c r="R48" s="27">
        <f t="shared" si="12"/>
        <v>-332</v>
      </c>
      <c r="S48" s="27">
        <f t="shared" si="12"/>
        <v>130.75</v>
      </c>
      <c r="T48" s="44">
        <f t="shared" si="12"/>
        <v>345</v>
      </c>
      <c r="U48" s="26">
        <f t="shared" si="12"/>
        <v>-35630.25</v>
      </c>
      <c r="V48" s="28">
        <f t="shared" si="12"/>
        <v>-61711.5</v>
      </c>
    </row>
    <row r="49" spans="4:24" x14ac:dyDescent="0.25">
      <c r="D49" s="7" t="s">
        <v>19</v>
      </c>
      <c r="E49" s="29">
        <f t="shared" ref="E49:V49" si="13">E31-E13</f>
        <v>-1629</v>
      </c>
      <c r="F49" s="25">
        <f t="shared" si="13"/>
        <v>-353</v>
      </c>
      <c r="G49" s="25">
        <f t="shared" si="13"/>
        <v>-1699</v>
      </c>
      <c r="H49" s="25">
        <f t="shared" si="13"/>
        <v>5792</v>
      </c>
      <c r="I49" s="25">
        <f t="shared" si="13"/>
        <v>1845</v>
      </c>
      <c r="J49" s="25">
        <f t="shared" si="13"/>
        <v>-1222</v>
      </c>
      <c r="K49" s="25">
        <f t="shared" si="13"/>
        <v>6253</v>
      </c>
      <c r="L49" s="25">
        <f t="shared" si="13"/>
        <v>-3988</v>
      </c>
      <c r="M49" s="25">
        <f t="shared" si="13"/>
        <v>1515</v>
      </c>
      <c r="N49" s="25">
        <f t="shared" si="13"/>
        <v>-461</v>
      </c>
      <c r="O49" s="25">
        <f t="shared" si="13"/>
        <v>1108</v>
      </c>
      <c r="P49" s="25">
        <f t="shared" si="13"/>
        <v>-3834</v>
      </c>
      <c r="Q49" s="25">
        <f t="shared" si="13"/>
        <v>-152</v>
      </c>
      <c r="R49" s="25">
        <f t="shared" si="13"/>
        <v>694</v>
      </c>
      <c r="S49" s="25">
        <f t="shared" si="13"/>
        <v>-165</v>
      </c>
      <c r="T49" s="45">
        <f t="shared" si="13"/>
        <v>2282</v>
      </c>
      <c r="U49" s="29">
        <f t="shared" si="13"/>
        <v>5986</v>
      </c>
      <c r="V49" s="30">
        <f t="shared" si="13"/>
        <v>11735</v>
      </c>
    </row>
    <row r="50" spans="4:24" x14ac:dyDescent="0.25">
      <c r="D50" s="7" t="s">
        <v>20</v>
      </c>
      <c r="E50" s="29">
        <f t="shared" ref="E50:V50" si="14">E32-E14</f>
        <v>-4282</v>
      </c>
      <c r="F50" s="25">
        <f t="shared" si="14"/>
        <v>1068</v>
      </c>
      <c r="G50" s="25">
        <f t="shared" si="14"/>
        <v>-9125</v>
      </c>
      <c r="H50" s="25">
        <f t="shared" si="14"/>
        <v>1876</v>
      </c>
      <c r="I50" s="25">
        <f t="shared" si="14"/>
        <v>-3096</v>
      </c>
      <c r="J50" s="25">
        <f t="shared" si="14"/>
        <v>-2909</v>
      </c>
      <c r="K50" s="25">
        <f t="shared" si="14"/>
        <v>-4236</v>
      </c>
      <c r="L50" s="25">
        <f t="shared" si="14"/>
        <v>-10007</v>
      </c>
      <c r="M50" s="25">
        <f t="shared" si="14"/>
        <v>31</v>
      </c>
      <c r="N50" s="25">
        <f t="shared" si="14"/>
        <v>-604</v>
      </c>
      <c r="O50" s="25">
        <f t="shared" si="14"/>
        <v>-698</v>
      </c>
      <c r="P50" s="25">
        <f t="shared" si="14"/>
        <v>-3634</v>
      </c>
      <c r="Q50" s="25">
        <f t="shared" si="14"/>
        <v>-239</v>
      </c>
      <c r="R50" s="25">
        <f t="shared" si="14"/>
        <v>-694</v>
      </c>
      <c r="S50" s="25">
        <f t="shared" si="14"/>
        <v>169.5</v>
      </c>
      <c r="T50" s="45">
        <f t="shared" si="14"/>
        <v>-930</v>
      </c>
      <c r="U50" s="29">
        <f t="shared" si="14"/>
        <v>-37309.5</v>
      </c>
      <c r="V50" s="30">
        <f t="shared" si="14"/>
        <v>-63894</v>
      </c>
    </row>
    <row r="51" spans="4:24" x14ac:dyDescent="0.25">
      <c r="D51" s="7" t="s">
        <v>21</v>
      </c>
      <c r="E51" s="29">
        <f t="shared" ref="E51:V51" si="15">E33-E15</f>
        <v>-1994</v>
      </c>
      <c r="F51" s="25">
        <f t="shared" si="15"/>
        <v>185</v>
      </c>
      <c r="G51" s="25">
        <f t="shared" si="15"/>
        <v>-578</v>
      </c>
      <c r="H51" s="25">
        <f t="shared" si="15"/>
        <v>-7956</v>
      </c>
      <c r="I51" s="25">
        <f t="shared" si="15"/>
        <v>-2746</v>
      </c>
      <c r="J51" s="25">
        <f t="shared" si="15"/>
        <v>-2656</v>
      </c>
      <c r="K51" s="25">
        <f t="shared" si="15"/>
        <v>-2923</v>
      </c>
      <c r="L51" s="25">
        <f t="shared" si="15"/>
        <v>-10274</v>
      </c>
      <c r="M51" s="25">
        <f t="shared" si="15"/>
        <v>-939</v>
      </c>
      <c r="N51" s="25">
        <f t="shared" si="15"/>
        <v>-542</v>
      </c>
      <c r="O51" s="25">
        <f t="shared" si="15"/>
        <v>-1005</v>
      </c>
      <c r="P51" s="25">
        <f t="shared" si="15"/>
        <v>531</v>
      </c>
      <c r="Q51" s="25">
        <f t="shared" si="15"/>
        <v>-273</v>
      </c>
      <c r="R51" s="25">
        <f t="shared" si="15"/>
        <v>-503</v>
      </c>
      <c r="S51" s="25">
        <f t="shared" si="15"/>
        <v>-398.25</v>
      </c>
      <c r="T51" s="45">
        <f t="shared" si="15"/>
        <v>868</v>
      </c>
      <c r="U51" s="29">
        <f t="shared" si="15"/>
        <v>-31203.25</v>
      </c>
      <c r="V51" s="30">
        <f t="shared" si="15"/>
        <v>-52938.5</v>
      </c>
    </row>
    <row r="52" spans="4:24" x14ac:dyDescent="0.25">
      <c r="D52" s="7" t="s">
        <v>22</v>
      </c>
      <c r="E52" s="29">
        <f t="shared" ref="E52:V52" si="16">E34-E16</f>
        <v>-1406</v>
      </c>
      <c r="F52" s="25">
        <f t="shared" si="16"/>
        <v>486</v>
      </c>
      <c r="G52" s="25">
        <f t="shared" si="16"/>
        <v>-5792</v>
      </c>
      <c r="H52" s="25">
        <f t="shared" si="16"/>
        <v>3831</v>
      </c>
      <c r="I52" s="25">
        <f t="shared" si="16"/>
        <v>-89</v>
      </c>
      <c r="J52" s="25">
        <f t="shared" si="16"/>
        <v>315</v>
      </c>
      <c r="K52" s="25">
        <f t="shared" si="16"/>
        <v>2975</v>
      </c>
      <c r="L52" s="25">
        <f t="shared" si="16"/>
        <v>-1307</v>
      </c>
      <c r="M52" s="25">
        <f t="shared" si="16"/>
        <v>-1358</v>
      </c>
      <c r="N52" s="25">
        <f t="shared" si="16"/>
        <v>167</v>
      </c>
      <c r="O52" s="25">
        <f t="shared" si="16"/>
        <v>-1430</v>
      </c>
      <c r="P52" s="25">
        <f t="shared" si="16"/>
        <v>47</v>
      </c>
      <c r="Q52" s="25">
        <f t="shared" si="16"/>
        <v>-355</v>
      </c>
      <c r="R52" s="25">
        <f t="shared" si="16"/>
        <v>-1882</v>
      </c>
      <c r="S52" s="25">
        <f t="shared" si="16"/>
        <v>-381</v>
      </c>
      <c r="T52" s="45">
        <f t="shared" si="16"/>
        <v>-753</v>
      </c>
      <c r="U52" s="29">
        <f t="shared" si="16"/>
        <v>-6932</v>
      </c>
      <c r="V52" s="30">
        <f t="shared" si="16"/>
        <v>-9742</v>
      </c>
    </row>
    <row r="53" spans="4:24" x14ac:dyDescent="0.25">
      <c r="D53" s="7" t="s">
        <v>23</v>
      </c>
      <c r="E53" s="29">
        <f t="shared" ref="E53:V53" si="17">E35-E17</f>
        <v>-4900</v>
      </c>
      <c r="F53" s="25">
        <f t="shared" si="17"/>
        <v>-3606</v>
      </c>
      <c r="G53" s="25">
        <f t="shared" si="17"/>
        <v>-11382</v>
      </c>
      <c r="H53" s="25">
        <f t="shared" si="17"/>
        <v>3507</v>
      </c>
      <c r="I53" s="25">
        <f t="shared" si="17"/>
        <v>-7025</v>
      </c>
      <c r="J53" s="25">
        <f t="shared" si="17"/>
        <v>1295</v>
      </c>
      <c r="K53" s="25">
        <f t="shared" si="17"/>
        <v>-6808</v>
      </c>
      <c r="L53" s="25">
        <f t="shared" si="17"/>
        <v>-8968</v>
      </c>
      <c r="M53" s="25">
        <f t="shared" si="17"/>
        <v>-2175</v>
      </c>
      <c r="N53" s="25">
        <f t="shared" si="17"/>
        <v>-634</v>
      </c>
      <c r="O53" s="25">
        <f t="shared" si="17"/>
        <v>-2404</v>
      </c>
      <c r="P53" s="25">
        <f t="shared" si="17"/>
        <v>-5955</v>
      </c>
      <c r="Q53" s="25">
        <f t="shared" si="17"/>
        <v>-111</v>
      </c>
      <c r="R53" s="25">
        <f t="shared" si="17"/>
        <v>-1086</v>
      </c>
      <c r="S53" s="25">
        <f t="shared" si="17"/>
        <v>-102</v>
      </c>
      <c r="T53" s="45">
        <f t="shared" si="17"/>
        <v>-779</v>
      </c>
      <c r="U53" s="29">
        <f t="shared" si="17"/>
        <v>-51133</v>
      </c>
      <c r="V53" s="30">
        <f t="shared" si="17"/>
        <v>-84024</v>
      </c>
    </row>
    <row r="54" spans="4:24" x14ac:dyDescent="0.25">
      <c r="D54" s="7" t="s">
        <v>25</v>
      </c>
      <c r="E54" s="29">
        <f t="shared" ref="E54:V54" si="18">E36-E18</f>
        <v>-3574</v>
      </c>
      <c r="F54" s="25">
        <f t="shared" si="18"/>
        <v>-1633</v>
      </c>
      <c r="G54" s="25">
        <f t="shared" si="18"/>
        <v>-6495</v>
      </c>
      <c r="H54" s="25">
        <f t="shared" si="18"/>
        <v>3505</v>
      </c>
      <c r="I54" s="25">
        <f t="shared" si="18"/>
        <v>-1608</v>
      </c>
      <c r="J54" s="25">
        <f t="shared" si="18"/>
        <v>-1169</v>
      </c>
      <c r="K54" s="25">
        <f t="shared" si="18"/>
        <v>1507</v>
      </c>
      <c r="L54" s="25">
        <f t="shared" si="18"/>
        <v>-12659</v>
      </c>
      <c r="M54" s="25">
        <f t="shared" si="18"/>
        <v>-1405</v>
      </c>
      <c r="N54" s="25">
        <f t="shared" si="18"/>
        <v>-217</v>
      </c>
      <c r="O54" s="25">
        <f t="shared" si="18"/>
        <v>-1584</v>
      </c>
      <c r="P54" s="25">
        <f t="shared" si="18"/>
        <v>1594</v>
      </c>
      <c r="Q54" s="25">
        <f t="shared" si="18"/>
        <v>175</v>
      </c>
      <c r="R54" s="25">
        <f t="shared" si="18"/>
        <v>-1225</v>
      </c>
      <c r="S54" s="25">
        <f t="shared" si="18"/>
        <v>-259.25</v>
      </c>
      <c r="T54" s="45">
        <f t="shared" si="18"/>
        <v>1719</v>
      </c>
      <c r="U54" s="29">
        <f t="shared" si="18"/>
        <v>-23328.25</v>
      </c>
      <c r="V54" s="30">
        <f t="shared" si="18"/>
        <v>-36000.5</v>
      </c>
    </row>
    <row r="55" spans="4:24" x14ac:dyDescent="0.25">
      <c r="D55" s="7" t="s">
        <v>26</v>
      </c>
      <c r="E55" s="29">
        <f t="shared" ref="E55:V55" si="19">E37-E19</f>
        <v>-3360</v>
      </c>
      <c r="F55" s="25">
        <f t="shared" si="19"/>
        <v>-3246</v>
      </c>
      <c r="G55" s="25">
        <f t="shared" si="19"/>
        <v>-8006</v>
      </c>
      <c r="H55" s="25">
        <f t="shared" si="19"/>
        <v>-2164</v>
      </c>
      <c r="I55" s="25">
        <f t="shared" si="19"/>
        <v>-2924</v>
      </c>
      <c r="J55" s="25">
        <f t="shared" si="19"/>
        <v>-1767</v>
      </c>
      <c r="K55" s="25">
        <f t="shared" si="19"/>
        <v>3215</v>
      </c>
      <c r="L55" s="25">
        <f t="shared" si="19"/>
        <v>-11350</v>
      </c>
      <c r="M55" s="25">
        <f t="shared" si="19"/>
        <v>-1749</v>
      </c>
      <c r="N55" s="25">
        <f t="shared" si="19"/>
        <v>-89</v>
      </c>
      <c r="O55" s="25">
        <f t="shared" si="19"/>
        <v>-1985</v>
      </c>
      <c r="P55" s="25">
        <f t="shared" si="19"/>
        <v>810</v>
      </c>
      <c r="Q55" s="25">
        <f t="shared" si="19"/>
        <v>22</v>
      </c>
      <c r="R55" s="25">
        <f t="shared" si="19"/>
        <v>-1404</v>
      </c>
      <c r="S55" s="25">
        <f t="shared" si="19"/>
        <v>74.75</v>
      </c>
      <c r="T55" s="45">
        <f t="shared" si="19"/>
        <v>-267</v>
      </c>
      <c r="U55" s="29">
        <f t="shared" si="19"/>
        <v>-34189.25</v>
      </c>
      <c r="V55" s="30">
        <f t="shared" si="19"/>
        <v>-53861.5</v>
      </c>
    </row>
    <row r="56" spans="4:24" x14ac:dyDescent="0.25">
      <c r="D56" s="7" t="s">
        <v>27</v>
      </c>
      <c r="E56" s="29">
        <f t="shared" ref="E56:V56" si="20">E38-E20</f>
        <v>-3385</v>
      </c>
      <c r="F56" s="25">
        <f t="shared" si="20"/>
        <v>-1260</v>
      </c>
      <c r="G56" s="25">
        <f t="shared" si="20"/>
        <v>-6027</v>
      </c>
      <c r="H56" s="25">
        <f t="shared" si="20"/>
        <v>-2673</v>
      </c>
      <c r="I56" s="25">
        <f t="shared" si="20"/>
        <v>-697</v>
      </c>
      <c r="J56" s="25">
        <f t="shared" si="20"/>
        <v>-2673</v>
      </c>
      <c r="K56" s="25">
        <f t="shared" si="20"/>
        <v>1343</v>
      </c>
      <c r="L56" s="25">
        <f t="shared" si="20"/>
        <v>-9474</v>
      </c>
      <c r="M56" s="25">
        <f t="shared" si="20"/>
        <v>-968</v>
      </c>
      <c r="N56" s="25">
        <f t="shared" si="20"/>
        <v>-330</v>
      </c>
      <c r="O56" s="25">
        <f t="shared" si="20"/>
        <v>-1438</v>
      </c>
      <c r="P56" s="25">
        <f t="shared" si="20"/>
        <v>-2214</v>
      </c>
      <c r="Q56" s="25">
        <f t="shared" si="20"/>
        <v>-13</v>
      </c>
      <c r="R56" s="25">
        <f t="shared" si="20"/>
        <v>-701</v>
      </c>
      <c r="S56" s="25">
        <f t="shared" si="20"/>
        <v>-213.5</v>
      </c>
      <c r="T56" s="45">
        <f t="shared" si="20"/>
        <v>-2211</v>
      </c>
      <c r="U56" s="29">
        <f t="shared" si="20"/>
        <v>-32934.5</v>
      </c>
      <c r="V56" s="30">
        <f t="shared" si="20"/>
        <v>-55842</v>
      </c>
    </row>
    <row r="57" spans="4:24" x14ac:dyDescent="0.25">
      <c r="D57" s="7" t="s">
        <v>28</v>
      </c>
      <c r="E57" s="29">
        <f t="shared" ref="E57:V57" si="21">E39-E21</f>
        <v>565</v>
      </c>
      <c r="F57" s="25">
        <f t="shared" si="21"/>
        <v>-1109</v>
      </c>
      <c r="G57" s="25">
        <f t="shared" si="21"/>
        <v>5079</v>
      </c>
      <c r="H57" s="25">
        <f t="shared" si="21"/>
        <v>3239</v>
      </c>
      <c r="I57" s="25">
        <f t="shared" si="21"/>
        <v>6205</v>
      </c>
      <c r="J57" s="25">
        <f t="shared" si="21"/>
        <v>-213</v>
      </c>
      <c r="K57" s="25">
        <f t="shared" si="21"/>
        <v>12049</v>
      </c>
      <c r="L57" s="25">
        <f t="shared" si="21"/>
        <v>5180</v>
      </c>
      <c r="M57" s="25">
        <f t="shared" si="21"/>
        <v>-1049</v>
      </c>
      <c r="N57" s="25">
        <f t="shared" si="21"/>
        <v>115</v>
      </c>
      <c r="O57" s="25">
        <f t="shared" si="21"/>
        <v>-1704</v>
      </c>
      <c r="P57" s="25">
        <f t="shared" si="21"/>
        <v>2058</v>
      </c>
      <c r="Q57" s="25">
        <f t="shared" si="21"/>
        <v>-114</v>
      </c>
      <c r="R57" s="25">
        <f t="shared" si="21"/>
        <v>-912</v>
      </c>
      <c r="S57" s="25">
        <f t="shared" si="21"/>
        <v>-336</v>
      </c>
      <c r="T57" s="45">
        <f t="shared" si="21"/>
        <v>1378</v>
      </c>
      <c r="U57" s="29">
        <f t="shared" si="21"/>
        <v>30431</v>
      </c>
      <c r="V57" s="30">
        <f t="shared" si="21"/>
        <v>57374</v>
      </c>
    </row>
    <row r="58" spans="4:24" x14ac:dyDescent="0.25">
      <c r="D58" s="7" t="s">
        <v>29</v>
      </c>
      <c r="E58" s="29">
        <f t="shared" ref="E58:V58" si="22">E40-E22</f>
        <v>-2874</v>
      </c>
      <c r="F58" s="25">
        <f t="shared" si="22"/>
        <v>1082</v>
      </c>
      <c r="G58" s="25">
        <f t="shared" si="22"/>
        <v>1011</v>
      </c>
      <c r="H58" s="25">
        <f t="shared" si="22"/>
        <v>4366</v>
      </c>
      <c r="I58" s="25">
        <f t="shared" si="22"/>
        <v>-1183</v>
      </c>
      <c r="J58" s="25">
        <f t="shared" si="22"/>
        <v>-1195</v>
      </c>
      <c r="K58" s="25">
        <f t="shared" si="22"/>
        <v>1126</v>
      </c>
      <c r="L58" s="25">
        <f t="shared" si="22"/>
        <v>904</v>
      </c>
      <c r="M58" s="25">
        <f t="shared" si="22"/>
        <v>-463</v>
      </c>
      <c r="N58" s="25">
        <f t="shared" si="22"/>
        <v>-650</v>
      </c>
      <c r="O58" s="25">
        <f t="shared" si="22"/>
        <v>-585</v>
      </c>
      <c r="P58" s="25">
        <f t="shared" si="22"/>
        <v>620</v>
      </c>
      <c r="Q58" s="25">
        <f t="shared" si="22"/>
        <v>-258</v>
      </c>
      <c r="R58" s="25">
        <f t="shared" si="22"/>
        <v>37</v>
      </c>
      <c r="S58" s="25">
        <f t="shared" si="22"/>
        <v>-245.25</v>
      </c>
      <c r="T58" s="45">
        <f t="shared" si="22"/>
        <v>667</v>
      </c>
      <c r="U58" s="29">
        <f t="shared" si="22"/>
        <v>2359.75</v>
      </c>
      <c r="V58" s="30">
        <f t="shared" si="22"/>
        <v>10223.5</v>
      </c>
    </row>
    <row r="59" spans="4:24" ht="13.8" thickBot="1" x14ac:dyDescent="0.3">
      <c r="D59" s="7" t="s">
        <v>30</v>
      </c>
      <c r="E59" s="31">
        <f t="shared" ref="E59:V59" si="23">E41-E23</f>
        <v>-578</v>
      </c>
      <c r="F59" s="32">
        <f t="shared" si="23"/>
        <v>-2842</v>
      </c>
      <c r="G59" s="32">
        <f t="shared" si="23"/>
        <v>10215</v>
      </c>
      <c r="H59" s="32">
        <f t="shared" si="23"/>
        <v>-7163</v>
      </c>
      <c r="I59" s="32">
        <f t="shared" si="23"/>
        <v>-4988</v>
      </c>
      <c r="J59" s="32">
        <f t="shared" si="23"/>
        <v>-2187</v>
      </c>
      <c r="K59" s="32">
        <f t="shared" si="23"/>
        <v>2928</v>
      </c>
      <c r="L59" s="32">
        <f t="shared" si="23"/>
        <v>-7333</v>
      </c>
      <c r="M59" s="32">
        <f t="shared" si="23"/>
        <v>-1784</v>
      </c>
      <c r="N59" s="32">
        <f t="shared" si="23"/>
        <v>-94</v>
      </c>
      <c r="O59" s="32">
        <f t="shared" si="23"/>
        <v>-1592</v>
      </c>
      <c r="P59" s="32">
        <f t="shared" si="23"/>
        <v>515</v>
      </c>
      <c r="Q59" s="32">
        <f t="shared" si="23"/>
        <v>-459</v>
      </c>
      <c r="R59" s="32">
        <f t="shared" si="23"/>
        <v>-1379</v>
      </c>
      <c r="S59" s="32">
        <f t="shared" si="23"/>
        <v>-1246</v>
      </c>
      <c r="T59" s="46">
        <f t="shared" si="23"/>
        <v>-1179</v>
      </c>
      <c r="U59" s="31">
        <f t="shared" si="23"/>
        <v>-19166</v>
      </c>
      <c r="V59" s="33">
        <f t="shared" si="23"/>
        <v>-24021</v>
      </c>
    </row>
    <row r="60" spans="4:24" ht="13.8" thickBot="1" x14ac:dyDescent="0.3">
      <c r="D60" s="8" t="s">
        <v>10</v>
      </c>
      <c r="E60" s="9">
        <f t="shared" ref="E60:V60" si="24">E42-E24</f>
        <v>-30379</v>
      </c>
      <c r="F60" s="9">
        <f t="shared" si="24"/>
        <v>-10824</v>
      </c>
      <c r="G60" s="9">
        <f t="shared" si="24"/>
        <v>-41261</v>
      </c>
      <c r="H60" s="9">
        <f t="shared" si="24"/>
        <v>7647</v>
      </c>
      <c r="I60" s="9">
        <f t="shared" si="24"/>
        <v>-17721</v>
      </c>
      <c r="J60" s="9">
        <f t="shared" si="24"/>
        <v>-18708</v>
      </c>
      <c r="K60" s="9">
        <f t="shared" si="24"/>
        <v>15578</v>
      </c>
      <c r="L60" s="9">
        <f t="shared" si="24"/>
        <v>-81778</v>
      </c>
      <c r="M60" s="9">
        <f t="shared" si="24"/>
        <v>-10477</v>
      </c>
      <c r="N60" s="9">
        <f t="shared" si="24"/>
        <v>-4267</v>
      </c>
      <c r="O60" s="9">
        <f t="shared" si="24"/>
        <v>-14135</v>
      </c>
      <c r="P60" s="9">
        <f t="shared" si="24"/>
        <v>-13873</v>
      </c>
      <c r="Q60" s="9">
        <f t="shared" si="24"/>
        <v>-1633</v>
      </c>
      <c r="R60" s="9">
        <f t="shared" si="24"/>
        <v>-9387</v>
      </c>
      <c r="S60" s="9">
        <f t="shared" si="24"/>
        <v>-2971.25</v>
      </c>
      <c r="T60" s="9">
        <f t="shared" si="24"/>
        <v>1140</v>
      </c>
      <c r="U60" s="9">
        <f t="shared" si="24"/>
        <v>-233049.25</v>
      </c>
      <c r="V60" s="9">
        <f t="shared" si="24"/>
        <v>-362702.5</v>
      </c>
      <c r="X60" s="1"/>
    </row>
    <row r="61" spans="4:24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4:24" x14ac:dyDescent="0.25">
      <c r="D62" s="100" t="s">
        <v>35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2"/>
    </row>
    <row r="63" spans="4:24" x14ac:dyDescent="0.25">
      <c r="D63" s="103" t="s">
        <v>17</v>
      </c>
      <c r="E63" s="105" t="s">
        <v>0</v>
      </c>
      <c r="F63" s="106"/>
      <c r="G63" s="106"/>
      <c r="H63" s="107"/>
      <c r="I63" s="108" t="s">
        <v>1</v>
      </c>
      <c r="J63" s="109"/>
      <c r="K63" s="109"/>
      <c r="L63" s="110"/>
      <c r="M63" s="108" t="s">
        <v>2</v>
      </c>
      <c r="N63" s="109"/>
      <c r="O63" s="109"/>
      <c r="P63" s="110"/>
      <c r="Q63" s="108" t="s">
        <v>3</v>
      </c>
      <c r="R63" s="109"/>
      <c r="S63" s="109"/>
      <c r="T63" s="110"/>
      <c r="U63" s="111" t="s">
        <v>4</v>
      </c>
      <c r="V63" s="111" t="s">
        <v>5</v>
      </c>
    </row>
    <row r="64" spans="4:24" ht="13.8" thickBot="1" x14ac:dyDescent="0.3">
      <c r="D64" s="103"/>
      <c r="E64" s="113" t="s">
        <v>6</v>
      </c>
      <c r="F64" s="114"/>
      <c r="G64" s="113" t="s">
        <v>7</v>
      </c>
      <c r="H64" s="114"/>
      <c r="I64" s="113" t="s">
        <v>6</v>
      </c>
      <c r="J64" s="114"/>
      <c r="K64" s="113" t="s">
        <v>7</v>
      </c>
      <c r="L64" s="114"/>
      <c r="M64" s="113" t="s">
        <v>6</v>
      </c>
      <c r="N64" s="114"/>
      <c r="O64" s="113" t="s">
        <v>7</v>
      </c>
      <c r="P64" s="114"/>
      <c r="Q64" s="113" t="s">
        <v>6</v>
      </c>
      <c r="R64" s="114"/>
      <c r="S64" s="113" t="s">
        <v>7</v>
      </c>
      <c r="T64" s="114"/>
      <c r="U64" s="112"/>
      <c r="V64" s="112"/>
    </row>
    <row r="65" spans="4:22" ht="13.8" thickBot="1" x14ac:dyDescent="0.3">
      <c r="D65" s="104"/>
      <c r="E65" s="4" t="s">
        <v>8</v>
      </c>
      <c r="F65" s="4" t="s">
        <v>9</v>
      </c>
      <c r="G65" s="4" t="s">
        <v>8</v>
      </c>
      <c r="H65" s="5" t="s">
        <v>9</v>
      </c>
      <c r="I65" s="4" t="s">
        <v>8</v>
      </c>
      <c r="J65" s="4" t="s">
        <v>9</v>
      </c>
      <c r="K65" s="4" t="s">
        <v>8</v>
      </c>
      <c r="L65" s="4" t="s">
        <v>9</v>
      </c>
      <c r="M65" s="4" t="s">
        <v>8</v>
      </c>
      <c r="N65" s="4" t="s">
        <v>9</v>
      </c>
      <c r="O65" s="4" t="s">
        <v>8</v>
      </c>
      <c r="P65" s="4" t="s">
        <v>9</v>
      </c>
      <c r="Q65" s="4" t="s">
        <v>8</v>
      </c>
      <c r="R65" s="4" t="s">
        <v>9</v>
      </c>
      <c r="S65" s="4" t="s">
        <v>8</v>
      </c>
      <c r="T65" s="4" t="s">
        <v>9</v>
      </c>
      <c r="U65" s="112"/>
      <c r="V65" s="112"/>
    </row>
    <row r="66" spans="4:22" x14ac:dyDescent="0.25">
      <c r="D66" s="6" t="s">
        <v>18</v>
      </c>
      <c r="E66" s="36">
        <f>E30/E12-1</f>
        <v>-0.14625715978668774</v>
      </c>
      <c r="F66" s="37">
        <f t="shared" ref="F66:V66" si="25">F30/F12-1</f>
        <v>6.157597927145253E-2</v>
      </c>
      <c r="G66" s="37">
        <f t="shared" si="25"/>
        <v>-0.19848474186662912</v>
      </c>
      <c r="H66" s="37">
        <f t="shared" si="25"/>
        <v>6.6130036467135112E-2</v>
      </c>
      <c r="I66" s="37">
        <f t="shared" si="25"/>
        <v>-8.6091506449257782E-2</v>
      </c>
      <c r="J66" s="37">
        <f t="shared" si="25"/>
        <v>-0.53446146245059289</v>
      </c>
      <c r="K66" s="37">
        <f t="shared" si="25"/>
        <v>-4.0514807275592646E-2</v>
      </c>
      <c r="L66" s="37">
        <f t="shared" si="25"/>
        <v>-0.37688411913662123</v>
      </c>
      <c r="M66" s="37">
        <f t="shared" si="25"/>
        <v>-2.6042686508713553E-2</v>
      </c>
      <c r="N66" s="37">
        <f t="shared" si="25"/>
        <v>-0.85846438482886223</v>
      </c>
      <c r="O66" s="37">
        <f t="shared" si="25"/>
        <v>-0.12619561863622342</v>
      </c>
      <c r="P66" s="37">
        <f t="shared" si="25"/>
        <v>-0.52201183431952658</v>
      </c>
      <c r="Q66" s="37">
        <f t="shared" si="25"/>
        <v>0.32801822323462404</v>
      </c>
      <c r="R66" s="37">
        <f t="shared" si="25"/>
        <v>-0.11555864949530104</v>
      </c>
      <c r="S66" s="37">
        <f t="shared" si="25"/>
        <v>9.8735133094204341E-2</v>
      </c>
      <c r="T66" s="47">
        <f t="shared" si="25"/>
        <v>6.9304941743672188E-2</v>
      </c>
      <c r="U66" s="36">
        <f t="shared" si="25"/>
        <v>-0.15761604637763227</v>
      </c>
      <c r="V66" s="38">
        <f t="shared" si="25"/>
        <v>-0.15772121261687921</v>
      </c>
    </row>
    <row r="67" spans="4:22" x14ac:dyDescent="0.25">
      <c r="D67" s="7" t="s">
        <v>19</v>
      </c>
      <c r="E67" s="39">
        <f t="shared" ref="E67:V67" si="26">E31/E13-1</f>
        <v>-8.4715793853034516E-2</v>
      </c>
      <c r="F67" s="35">
        <f t="shared" si="26"/>
        <v>-5.1888872556225207E-2</v>
      </c>
      <c r="G67" s="35">
        <f t="shared" si="26"/>
        <v>-4.2978927929979038E-2</v>
      </c>
      <c r="H67" s="35">
        <f t="shared" si="26"/>
        <v>0.21304299849192621</v>
      </c>
      <c r="I67" s="35">
        <f t="shared" si="26"/>
        <v>0.11176399321541064</v>
      </c>
      <c r="J67" s="35">
        <f t="shared" si="26"/>
        <v>-0.18462003323764919</v>
      </c>
      <c r="K67" s="35">
        <f t="shared" si="26"/>
        <v>0.13428540749489959</v>
      </c>
      <c r="L67" s="35">
        <f t="shared" si="26"/>
        <v>-0.16198212835093417</v>
      </c>
      <c r="M67" s="35">
        <f t="shared" si="26"/>
        <v>0.34604842393787116</v>
      </c>
      <c r="N67" s="35">
        <f t="shared" si="26"/>
        <v>-0.50603732162458837</v>
      </c>
      <c r="O67" s="35">
        <f t="shared" si="26"/>
        <v>0.1943177832339531</v>
      </c>
      <c r="P67" s="35">
        <f t="shared" si="26"/>
        <v>-0.47257487982250712</v>
      </c>
      <c r="Q67" s="35">
        <f t="shared" si="26"/>
        <v>-0.24877250409165308</v>
      </c>
      <c r="R67" s="35">
        <f t="shared" si="26"/>
        <v>0.34717358679339672</v>
      </c>
      <c r="S67" s="35">
        <f t="shared" si="26"/>
        <v>-0.12267657992565051</v>
      </c>
      <c r="T67" s="48">
        <f t="shared" si="26"/>
        <v>0.86341278849791903</v>
      </c>
      <c r="U67" s="39">
        <f t="shared" si="26"/>
        <v>2.813445883702137E-2</v>
      </c>
      <c r="V67" s="40">
        <f t="shared" si="26"/>
        <v>3.1847911634597104E-2</v>
      </c>
    </row>
    <row r="68" spans="4:22" x14ac:dyDescent="0.25">
      <c r="D68" s="7" t="s">
        <v>20</v>
      </c>
      <c r="E68" s="39">
        <f t="shared" ref="E68:V68" si="27">E32/E14-1</f>
        <v>-0.21531653844219845</v>
      </c>
      <c r="F68" s="35">
        <f t="shared" si="27"/>
        <v>0.21144327855870126</v>
      </c>
      <c r="G68" s="35">
        <f t="shared" si="27"/>
        <v>-0.21643738140417457</v>
      </c>
      <c r="H68" s="35">
        <f t="shared" si="27"/>
        <v>5.7696447793326167E-2</v>
      </c>
      <c r="I68" s="35">
        <f t="shared" si="27"/>
        <v>-0.15872039372500768</v>
      </c>
      <c r="J68" s="35">
        <f t="shared" si="27"/>
        <v>-0.51368532579904647</v>
      </c>
      <c r="K68" s="35">
        <f t="shared" si="27"/>
        <v>-6.7706668371587453E-2</v>
      </c>
      <c r="L68" s="35">
        <f t="shared" si="27"/>
        <v>-0.49716812400635935</v>
      </c>
      <c r="M68" s="35">
        <f t="shared" si="27"/>
        <v>8.5071350164653836E-3</v>
      </c>
      <c r="N68" s="35">
        <f t="shared" si="27"/>
        <v>-0.61821903787103372</v>
      </c>
      <c r="O68" s="35">
        <f t="shared" si="27"/>
        <v>-0.12249912249912254</v>
      </c>
      <c r="P68" s="35">
        <f t="shared" si="27"/>
        <v>-0.4283861841329718</v>
      </c>
      <c r="Q68" s="35">
        <f t="shared" si="27"/>
        <v>-0.3740219092331768</v>
      </c>
      <c r="R68" s="35">
        <f t="shared" si="27"/>
        <v>-0.32875414495499766</v>
      </c>
      <c r="S68" s="35">
        <f t="shared" si="27"/>
        <v>0.13500597371565104</v>
      </c>
      <c r="T68" s="48">
        <f t="shared" si="27"/>
        <v>-0.22211607356102225</v>
      </c>
      <c r="U68" s="39">
        <f t="shared" si="27"/>
        <v>-0.15912372024387067</v>
      </c>
      <c r="V68" s="40">
        <f t="shared" si="27"/>
        <v>-0.15528643194097103</v>
      </c>
    </row>
    <row r="69" spans="4:22" x14ac:dyDescent="0.25">
      <c r="D69" s="7" t="s">
        <v>21</v>
      </c>
      <c r="E69" s="39">
        <f t="shared" ref="E69:V69" si="28">E33/E15-1</f>
        <v>-9.7721146777750567E-2</v>
      </c>
      <c r="F69" s="35">
        <f t="shared" si="28"/>
        <v>3.0258423290808079E-2</v>
      </c>
      <c r="G69" s="35">
        <f t="shared" si="28"/>
        <v>-1.4973705344421107E-2</v>
      </c>
      <c r="H69" s="35">
        <f t="shared" si="28"/>
        <v>-0.26148688621573657</v>
      </c>
      <c r="I69" s="35">
        <f t="shared" si="28"/>
        <v>-0.141226085167661</v>
      </c>
      <c r="J69" s="35">
        <f t="shared" si="28"/>
        <v>-0.46942382467302934</v>
      </c>
      <c r="K69" s="35">
        <f t="shared" si="28"/>
        <v>-5.2741740495480083E-2</v>
      </c>
      <c r="L69" s="35">
        <f t="shared" si="28"/>
        <v>-0.38843100189035917</v>
      </c>
      <c r="M69" s="35">
        <f t="shared" si="28"/>
        <v>-0.17737060823573858</v>
      </c>
      <c r="N69" s="35">
        <f t="shared" si="28"/>
        <v>-0.49094202898550721</v>
      </c>
      <c r="O69" s="35">
        <f t="shared" si="28"/>
        <v>-0.15033657442034409</v>
      </c>
      <c r="P69" s="35">
        <f t="shared" si="28"/>
        <v>7.4307304785894202E-2</v>
      </c>
      <c r="Q69" s="35">
        <f t="shared" si="28"/>
        <v>-0.48233215547703179</v>
      </c>
      <c r="R69" s="35">
        <f t="shared" si="28"/>
        <v>-0.22957553628480143</v>
      </c>
      <c r="S69" s="35">
        <f t="shared" si="28"/>
        <v>-0.29064039408866993</v>
      </c>
      <c r="T69" s="48">
        <f t="shared" si="28"/>
        <v>0.25802615933412598</v>
      </c>
      <c r="U69" s="39">
        <f t="shared" si="28"/>
        <v>-0.13552532854411226</v>
      </c>
      <c r="V69" s="40">
        <f t="shared" si="28"/>
        <v>-0.13244475578711667</v>
      </c>
    </row>
    <row r="70" spans="4:22" x14ac:dyDescent="0.25">
      <c r="D70" s="7" t="s">
        <v>22</v>
      </c>
      <c r="E70" s="39">
        <f t="shared" ref="E70:V70" si="29">E34/E16-1</f>
        <v>-7.3297883432384525E-2</v>
      </c>
      <c r="F70" s="35">
        <f t="shared" si="29"/>
        <v>7.2852645780242753E-2</v>
      </c>
      <c r="G70" s="35">
        <f t="shared" si="29"/>
        <v>-0.14522114130979846</v>
      </c>
      <c r="H70" s="35">
        <f t="shared" si="29"/>
        <v>0.15548520638012908</v>
      </c>
      <c r="I70" s="35">
        <f t="shared" si="29"/>
        <v>-4.8960281659148341E-3</v>
      </c>
      <c r="J70" s="35">
        <f t="shared" si="29"/>
        <v>5.6492109038737359E-2</v>
      </c>
      <c r="K70" s="35">
        <f t="shared" si="29"/>
        <v>5.7591420330255438E-2</v>
      </c>
      <c r="L70" s="35">
        <f t="shared" si="29"/>
        <v>-6.1309691340651118E-2</v>
      </c>
      <c r="M70" s="35">
        <f t="shared" si="29"/>
        <v>-0.25871594589445612</v>
      </c>
      <c r="N70" s="35">
        <f t="shared" si="29"/>
        <v>0.17634635691657863</v>
      </c>
      <c r="O70" s="35">
        <f t="shared" si="29"/>
        <v>-0.20332717190388172</v>
      </c>
      <c r="P70" s="35">
        <f t="shared" si="29"/>
        <v>7.2530864197530853E-3</v>
      </c>
      <c r="Q70" s="35">
        <f t="shared" si="29"/>
        <v>-0.45108005082592117</v>
      </c>
      <c r="R70" s="35">
        <f t="shared" si="29"/>
        <v>-0.61044437236457993</v>
      </c>
      <c r="S70" s="35">
        <f t="shared" si="29"/>
        <v>-0.215132693393563</v>
      </c>
      <c r="T70" s="48">
        <f t="shared" si="29"/>
        <v>-0.183837890625</v>
      </c>
      <c r="U70" s="39">
        <f t="shared" si="29"/>
        <v>-3.201093506841346E-2</v>
      </c>
      <c r="V70" s="40">
        <f t="shared" si="29"/>
        <v>-2.6087957817952034E-2</v>
      </c>
    </row>
    <row r="71" spans="4:22" x14ac:dyDescent="0.25">
      <c r="D71" s="7" t="s">
        <v>23</v>
      </c>
      <c r="E71" s="39">
        <f t="shared" ref="E71:V71" si="30">E35/E17-1</f>
        <v>-0.24434028124065021</v>
      </c>
      <c r="F71" s="35">
        <f t="shared" si="30"/>
        <v>-0.4703887294547352</v>
      </c>
      <c r="G71" s="35">
        <f t="shared" si="30"/>
        <v>-0.26808931599773889</v>
      </c>
      <c r="H71" s="35">
        <f t="shared" si="30"/>
        <v>0.15581818989647656</v>
      </c>
      <c r="I71" s="35">
        <f t="shared" si="30"/>
        <v>-0.32992063119334991</v>
      </c>
      <c r="J71" s="35">
        <f t="shared" si="30"/>
        <v>0.31755762628739581</v>
      </c>
      <c r="K71" s="35">
        <f t="shared" si="30"/>
        <v>-0.13043894775161424</v>
      </c>
      <c r="L71" s="35">
        <f t="shared" si="30"/>
        <v>-0.43080174857087961</v>
      </c>
      <c r="M71" s="35">
        <f t="shared" si="30"/>
        <v>-0.39617486338797814</v>
      </c>
      <c r="N71" s="35">
        <f t="shared" si="30"/>
        <v>-0.34419109663409342</v>
      </c>
      <c r="O71" s="35">
        <f t="shared" si="30"/>
        <v>-0.35688836104513066</v>
      </c>
      <c r="P71" s="35">
        <f t="shared" si="30"/>
        <v>-0.63560678834454043</v>
      </c>
      <c r="Q71" s="35">
        <f t="shared" si="30"/>
        <v>-0.1558988764044944</v>
      </c>
      <c r="R71" s="35">
        <f t="shared" si="30"/>
        <v>-0.47258485639686687</v>
      </c>
      <c r="S71" s="35">
        <f t="shared" si="30"/>
        <v>-6.2730627306273101E-2</v>
      </c>
      <c r="T71" s="48">
        <f t="shared" si="30"/>
        <v>-0.22282608695652173</v>
      </c>
      <c r="U71" s="39">
        <f t="shared" si="30"/>
        <v>-0.22967394770766236</v>
      </c>
      <c r="V71" s="40">
        <f t="shared" si="30"/>
        <v>-0.22005431693960453</v>
      </c>
    </row>
    <row r="72" spans="4:22" x14ac:dyDescent="0.25">
      <c r="D72" s="7" t="s">
        <v>18</v>
      </c>
      <c r="E72" s="39">
        <f t="shared" ref="E72:V72" si="31">E36/E18-1</f>
        <v>-0.17105389106920643</v>
      </c>
      <c r="F72" s="35">
        <f t="shared" si="31"/>
        <v>-0.29233798782670961</v>
      </c>
      <c r="G72" s="35">
        <f t="shared" si="31"/>
        <v>-0.14884157939363385</v>
      </c>
      <c r="H72" s="35">
        <f t="shared" si="31"/>
        <v>0.15761309470276097</v>
      </c>
      <c r="I72" s="35">
        <f t="shared" si="31"/>
        <v>-8.3238430479345649E-2</v>
      </c>
      <c r="J72" s="35">
        <f t="shared" si="31"/>
        <v>-0.25641588067558674</v>
      </c>
      <c r="K72" s="35">
        <f t="shared" si="31"/>
        <v>3.0227053915276025E-2</v>
      </c>
      <c r="L72" s="35">
        <f t="shared" si="31"/>
        <v>-0.5072730915648167</v>
      </c>
      <c r="M72" s="35">
        <f t="shared" si="31"/>
        <v>-0.26833460656990071</v>
      </c>
      <c r="N72" s="35">
        <f t="shared" si="31"/>
        <v>-0.31313131313131315</v>
      </c>
      <c r="O72" s="35">
        <f t="shared" si="31"/>
        <v>-0.22647983986273945</v>
      </c>
      <c r="P72" s="35">
        <f t="shared" si="31"/>
        <v>0.35040668278742571</v>
      </c>
      <c r="Q72" s="35">
        <f t="shared" si="31"/>
        <v>0.34860557768924294</v>
      </c>
      <c r="R72" s="35">
        <f t="shared" si="31"/>
        <v>-0.54203539823008851</v>
      </c>
      <c r="S72" s="35">
        <f t="shared" si="31"/>
        <v>-0.16886500569939744</v>
      </c>
      <c r="T72" s="48">
        <f t="shared" si="31"/>
        <v>0.81392045454545459</v>
      </c>
      <c r="U72" s="39">
        <f t="shared" si="31"/>
        <v>-0.10854173040036197</v>
      </c>
      <c r="V72" s="40">
        <f t="shared" si="31"/>
        <v>-9.7088596158850904E-2</v>
      </c>
    </row>
    <row r="73" spans="4:22" x14ac:dyDescent="0.25">
      <c r="D73" s="7" t="s">
        <v>19</v>
      </c>
      <c r="E73" s="39">
        <f t="shared" ref="E73:V73" si="32">E37/E19-1</f>
        <v>-0.16177957532861476</v>
      </c>
      <c r="F73" s="35">
        <f t="shared" si="32"/>
        <v>-0.42834520981789392</v>
      </c>
      <c r="G73" s="35">
        <f t="shared" si="32"/>
        <v>-0.17702989563063865</v>
      </c>
      <c r="H73" s="35">
        <f t="shared" si="32"/>
        <v>-9.9434820567017468E-2</v>
      </c>
      <c r="I73" s="35">
        <f t="shared" si="32"/>
        <v>-0.14564654313608294</v>
      </c>
      <c r="J73" s="35">
        <f t="shared" si="32"/>
        <v>-0.29081632653061229</v>
      </c>
      <c r="K73" s="35">
        <f t="shared" si="32"/>
        <v>6.5978492858315585E-2</v>
      </c>
      <c r="L73" s="35">
        <f t="shared" si="32"/>
        <v>-0.42502995805871779</v>
      </c>
      <c r="M73" s="35">
        <f t="shared" si="32"/>
        <v>-0.29902547444007521</v>
      </c>
      <c r="N73" s="35">
        <f t="shared" si="32"/>
        <v>-0.18936170212765957</v>
      </c>
      <c r="O73" s="35">
        <f t="shared" si="32"/>
        <v>-0.25322107411659656</v>
      </c>
      <c r="P73" s="35">
        <f t="shared" si="32"/>
        <v>0.15715948777648436</v>
      </c>
      <c r="Q73" s="35">
        <f t="shared" si="32"/>
        <v>3.9568345323740983E-2</v>
      </c>
      <c r="R73" s="35">
        <f t="shared" si="32"/>
        <v>-0.47657841140529533</v>
      </c>
      <c r="S73" s="35">
        <f t="shared" si="32"/>
        <v>5.005859701992299E-2</v>
      </c>
      <c r="T73" s="48">
        <f t="shared" si="32"/>
        <v>-6.6236665839741971E-2</v>
      </c>
      <c r="U73" s="39">
        <f t="shared" si="32"/>
        <v>-0.15177936239283041</v>
      </c>
      <c r="V73" s="40">
        <f t="shared" si="32"/>
        <v>-0.13946801141917564</v>
      </c>
    </row>
    <row r="74" spans="4:22" x14ac:dyDescent="0.25">
      <c r="D74" s="7" t="s">
        <v>20</v>
      </c>
      <c r="E74" s="39">
        <f t="shared" ref="E74:V74" si="33">E38/E20-1</f>
        <v>-0.16925846292314617</v>
      </c>
      <c r="F74" s="35">
        <f t="shared" si="33"/>
        <v>-0.22900763358778631</v>
      </c>
      <c r="G74" s="35">
        <f t="shared" si="33"/>
        <v>-0.13624957612750088</v>
      </c>
      <c r="H74" s="35">
        <f t="shared" si="33"/>
        <v>-0.11231092436974788</v>
      </c>
      <c r="I74" s="35">
        <f t="shared" si="33"/>
        <v>-3.9890116179247981E-2</v>
      </c>
      <c r="J74" s="35">
        <f t="shared" si="33"/>
        <v>-0.52888800949742776</v>
      </c>
      <c r="K74" s="35">
        <f t="shared" si="33"/>
        <v>3.1333846620470895E-2</v>
      </c>
      <c r="L74" s="35">
        <f t="shared" si="33"/>
        <v>-0.40010135563157223</v>
      </c>
      <c r="M74" s="35">
        <f t="shared" si="33"/>
        <v>-0.18347232752084908</v>
      </c>
      <c r="N74" s="35">
        <f t="shared" si="33"/>
        <v>-0.73496659242761697</v>
      </c>
      <c r="O74" s="35">
        <f t="shared" si="33"/>
        <v>-0.19991658556930347</v>
      </c>
      <c r="P74" s="35">
        <f t="shared" si="33"/>
        <v>-0.39234449760765555</v>
      </c>
      <c r="Q74" s="35">
        <f t="shared" si="33"/>
        <v>-2.3465703971119134E-2</v>
      </c>
      <c r="R74" s="35">
        <f t="shared" si="33"/>
        <v>-0.32529002320185618</v>
      </c>
      <c r="S74" s="35">
        <f t="shared" si="33"/>
        <v>-0.12106606180890278</v>
      </c>
      <c r="T74" s="48">
        <f t="shared" si="33"/>
        <v>-0.5229422894985809</v>
      </c>
      <c r="U74" s="39">
        <f t="shared" si="33"/>
        <v>-0.1569322110218736</v>
      </c>
      <c r="V74" s="40">
        <f t="shared" si="33"/>
        <v>-0.15372164275863209</v>
      </c>
    </row>
    <row r="75" spans="4:22" x14ac:dyDescent="0.25">
      <c r="D75" s="7" t="s">
        <v>21</v>
      </c>
      <c r="E75" s="39">
        <f t="shared" ref="E75:V75" si="34">E39/E21-1</f>
        <v>3.369111508646383E-2</v>
      </c>
      <c r="F75" s="35">
        <f t="shared" si="34"/>
        <v>-0.17721316714605306</v>
      </c>
      <c r="G75" s="35">
        <f t="shared" si="34"/>
        <v>0.13475365471863299</v>
      </c>
      <c r="H75" s="35">
        <f t="shared" si="34"/>
        <v>0.16710519527420931</v>
      </c>
      <c r="I75" s="35">
        <f t="shared" si="34"/>
        <v>0.43684877499295971</v>
      </c>
      <c r="J75" s="35">
        <f t="shared" si="34"/>
        <v>-4.812471757794845E-2</v>
      </c>
      <c r="K75" s="35">
        <f t="shared" si="34"/>
        <v>0.35196003972658763</v>
      </c>
      <c r="L75" s="35">
        <f t="shared" si="34"/>
        <v>0.27816561056814515</v>
      </c>
      <c r="M75" s="35">
        <f t="shared" si="34"/>
        <v>-0.18553236646621862</v>
      </c>
      <c r="N75" s="35">
        <f t="shared" si="34"/>
        <v>2.3469387755102042</v>
      </c>
      <c r="O75" s="35">
        <f t="shared" si="34"/>
        <v>-0.20992977701121107</v>
      </c>
      <c r="P75" s="35">
        <f t="shared" si="34"/>
        <v>0.61931989166415891</v>
      </c>
      <c r="Q75" s="35">
        <f t="shared" si="34"/>
        <v>-0.34337349397590367</v>
      </c>
      <c r="R75" s="35">
        <f t="shared" si="34"/>
        <v>-0.33677991137370755</v>
      </c>
      <c r="S75" s="35">
        <f t="shared" si="34"/>
        <v>-0.29065743944636679</v>
      </c>
      <c r="T75" s="48">
        <f t="shared" si="34"/>
        <v>0.51093807934742297</v>
      </c>
      <c r="U75" s="39">
        <f t="shared" si="34"/>
        <v>0.17327358447592589</v>
      </c>
      <c r="V75" s="40">
        <f t="shared" si="34"/>
        <v>0.19070823375336965</v>
      </c>
    </row>
    <row r="76" spans="4:22" x14ac:dyDescent="0.25">
      <c r="D76" s="7" t="s">
        <v>22</v>
      </c>
      <c r="E76" s="39">
        <f t="shared" ref="E76:V76" si="35">E40/E22-1</f>
        <v>-0.15014105109183995</v>
      </c>
      <c r="F76" s="35">
        <f t="shared" si="35"/>
        <v>0.20376647834274952</v>
      </c>
      <c r="G76" s="35">
        <f t="shared" si="35"/>
        <v>2.4477640849333016E-2</v>
      </c>
      <c r="H76" s="35">
        <f t="shared" si="35"/>
        <v>0.19498035012504467</v>
      </c>
      <c r="I76" s="35">
        <f t="shared" si="35"/>
        <v>-6.1080132176786428E-2</v>
      </c>
      <c r="J76" s="35">
        <f t="shared" si="35"/>
        <v>-0.28990781174187286</v>
      </c>
      <c r="K76" s="35">
        <f t="shared" si="35"/>
        <v>2.5181143214956681E-2</v>
      </c>
      <c r="L76" s="35">
        <f t="shared" si="35"/>
        <v>5.0069232899473848E-2</v>
      </c>
      <c r="M76" s="35">
        <f t="shared" si="35"/>
        <v>-0.10100349040139611</v>
      </c>
      <c r="N76" s="35">
        <f t="shared" si="35"/>
        <v>-0.88555858310626701</v>
      </c>
      <c r="O76" s="35">
        <f t="shared" si="35"/>
        <v>-8.2243778996204164E-2</v>
      </c>
      <c r="P76" s="35">
        <f t="shared" si="35"/>
        <v>0.12226385328337597</v>
      </c>
      <c r="Q76" s="35">
        <f t="shared" si="35"/>
        <v>-0.48405253283302063</v>
      </c>
      <c r="R76" s="35">
        <f t="shared" si="35"/>
        <v>1.8964633521271201E-2</v>
      </c>
      <c r="S76" s="35">
        <f t="shared" si="35"/>
        <v>-0.22556909634398714</v>
      </c>
      <c r="T76" s="48">
        <f t="shared" si="35"/>
        <v>0.16477272727272729</v>
      </c>
      <c r="U76" s="39">
        <f t="shared" si="35"/>
        <v>1.1826586828748153E-2</v>
      </c>
      <c r="V76" s="40">
        <f t="shared" si="35"/>
        <v>2.9778817964286386E-2</v>
      </c>
    </row>
    <row r="77" spans="4:22" ht="13.8" thickBot="1" x14ac:dyDescent="0.3">
      <c r="D77" s="7" t="s">
        <v>23</v>
      </c>
      <c r="E77" s="41">
        <f t="shared" ref="E77:V77" si="36">E41/E23-1</f>
        <v>-2.9836877968201558E-2</v>
      </c>
      <c r="F77" s="42">
        <f t="shared" si="36"/>
        <v>-0.45290836653386457</v>
      </c>
      <c r="G77" s="42">
        <f t="shared" si="36"/>
        <v>0.24930443696002347</v>
      </c>
      <c r="H77" s="42">
        <f t="shared" si="36"/>
        <v>-0.29195027511717953</v>
      </c>
      <c r="I77" s="42">
        <f t="shared" si="36"/>
        <v>-0.24254801847799656</v>
      </c>
      <c r="J77" s="42">
        <f t="shared" si="36"/>
        <v>-0.56555469356089993</v>
      </c>
      <c r="K77" s="42">
        <f t="shared" si="36"/>
        <v>5.2040381060713736E-2</v>
      </c>
      <c r="L77" s="42">
        <f t="shared" si="36"/>
        <v>-0.276019121466481</v>
      </c>
      <c r="M77" s="42">
        <f t="shared" si="36"/>
        <v>-0.33692162417374882</v>
      </c>
      <c r="N77" s="42">
        <f t="shared" si="36"/>
        <v>-0.46305418719211822</v>
      </c>
      <c r="O77" s="42">
        <f t="shared" si="36"/>
        <v>-0.20446956075006417</v>
      </c>
      <c r="P77" s="42">
        <f t="shared" si="36"/>
        <v>0.12055243445692887</v>
      </c>
      <c r="Q77" s="42">
        <f t="shared" si="36"/>
        <v>-0.62619372442019094</v>
      </c>
      <c r="R77" s="42">
        <f t="shared" si="36"/>
        <v>-0.72578947368421054</v>
      </c>
      <c r="S77" s="42">
        <f t="shared" si="36"/>
        <v>-0.66030736618971919</v>
      </c>
      <c r="T77" s="49">
        <f t="shared" si="36"/>
        <v>-0.29060882425437518</v>
      </c>
      <c r="U77" s="41">
        <f t="shared" si="36"/>
        <v>-8.5352167872029594E-2</v>
      </c>
      <c r="V77" s="43">
        <f t="shared" si="36"/>
        <v>-6.1451442078926721E-2</v>
      </c>
    </row>
    <row r="78" spans="4:22" ht="13.8" thickBot="1" x14ac:dyDescent="0.3">
      <c r="D78" s="8" t="s">
        <v>10</v>
      </c>
      <c r="E78" s="34">
        <f t="shared" ref="E78:V78" si="37">+E60/E24</f>
        <v>-0.12874912589264903</v>
      </c>
      <c r="F78" s="34">
        <f t="shared" si="37"/>
        <v>-0.14360199004975124</v>
      </c>
      <c r="G78" s="34">
        <f t="shared" si="37"/>
        <v>-8.2798713299848087E-2</v>
      </c>
      <c r="H78" s="34">
        <f t="shared" si="37"/>
        <v>2.6021621731984444E-2</v>
      </c>
      <c r="I78" s="34">
        <f t="shared" si="37"/>
        <v>-7.9691863524142301E-2</v>
      </c>
      <c r="J78" s="34">
        <f t="shared" si="37"/>
        <v>-0.29325641909897482</v>
      </c>
      <c r="K78" s="34">
        <f t="shared" si="37"/>
        <v>2.6370047363841652E-2</v>
      </c>
      <c r="L78" s="34">
        <f t="shared" si="37"/>
        <v>-0.28685278529010444</v>
      </c>
      <c r="M78" s="34">
        <f t="shared" si="37"/>
        <v>-0.17159656708595389</v>
      </c>
      <c r="N78" s="34">
        <f t="shared" si="37"/>
        <v>-0.45105708245243131</v>
      </c>
      <c r="O78" s="34">
        <f t="shared" si="37"/>
        <v>-0.16952913238504161</v>
      </c>
      <c r="P78" s="34">
        <f t="shared" si="37"/>
        <v>-0.18241226513089556</v>
      </c>
      <c r="Q78" s="34">
        <f t="shared" si="37"/>
        <v>-0.23449167145318783</v>
      </c>
      <c r="R78" s="34">
        <f t="shared" si="37"/>
        <v>-0.32965759438103598</v>
      </c>
      <c r="S78" s="34">
        <f t="shared" si="37"/>
        <v>-0.16868444583220971</v>
      </c>
      <c r="T78" s="34">
        <f t="shared" si="37"/>
        <v>2.5946241209003802E-2</v>
      </c>
      <c r="U78" s="34">
        <f t="shared" si="37"/>
        <v>-8.9894909792838915E-2</v>
      </c>
      <c r="V78" s="34">
        <f t="shared" si="37"/>
        <v>-8.0933669546780149E-2</v>
      </c>
    </row>
    <row r="79" spans="4:22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2" spans="4:22" x14ac:dyDescent="0.25">
      <c r="E82" s="51"/>
    </row>
    <row r="86" spans="4:22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4:22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4:22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4:22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4:22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4:22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4:22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4:22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4:22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4:22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4:22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4:22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4:22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4:22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4:22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4:22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4:22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4:22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4:22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4:22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4:22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4:22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4:22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4:22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4:22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4:22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4:22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4:22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4:22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4:22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4:22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4:22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4:22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4:22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4:22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4:22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4:22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4:22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4:22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4:22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4:22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4:22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4:22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4:22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4:22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4:22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4:22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4:22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4:22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4:22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4:22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4:22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4:22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4:22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4:22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4:22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4:22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4:22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4:22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4:22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4:22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4:22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4:22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4:22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4:22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4:22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4:22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4:22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4:22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4:22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4:22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4:22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4:22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4:22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4:22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4:22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4:22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4:22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4:22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4:22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4:22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4:22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4:22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4:22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4:22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4:22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4:22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4:22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4:22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4:22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4:22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4:22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4:22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4:22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4:22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4:22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4:22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4:22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4:22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4:22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4:22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4:22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4:22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4:22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4:22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4:22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4:22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4:22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4:22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4:22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4:22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4:22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4:22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4:22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4:22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4:22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4:22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4:22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4:22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4:22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4:22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4:22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4:22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4:22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</sheetData>
  <mergeCells count="66">
    <mergeCell ref="K1:V3"/>
    <mergeCell ref="K4:V6"/>
    <mergeCell ref="E8:V8"/>
    <mergeCell ref="D9:D11"/>
    <mergeCell ref="E9:H9"/>
    <mergeCell ref="I9:L9"/>
    <mergeCell ref="M9:P9"/>
    <mergeCell ref="Q9:T9"/>
    <mergeCell ref="U9:U11"/>
    <mergeCell ref="V9:V11"/>
    <mergeCell ref="E10:F10"/>
    <mergeCell ref="G10:H10"/>
    <mergeCell ref="I10:J10"/>
    <mergeCell ref="K10:L10"/>
    <mergeCell ref="M10:N10"/>
    <mergeCell ref="O10:P10"/>
    <mergeCell ref="D27:D29"/>
    <mergeCell ref="E27:H27"/>
    <mergeCell ref="I27:L27"/>
    <mergeCell ref="M27:P27"/>
    <mergeCell ref="Q27:T27"/>
    <mergeCell ref="E28:F28"/>
    <mergeCell ref="G28:H28"/>
    <mergeCell ref="I28:J28"/>
    <mergeCell ref="K28:L28"/>
    <mergeCell ref="M28:N28"/>
    <mergeCell ref="O28:P28"/>
    <mergeCell ref="M46:N46"/>
    <mergeCell ref="O46:P46"/>
    <mergeCell ref="Q10:R10"/>
    <mergeCell ref="S10:T10"/>
    <mergeCell ref="E26:V26"/>
    <mergeCell ref="U27:U29"/>
    <mergeCell ref="V27:V29"/>
    <mergeCell ref="I64:J64"/>
    <mergeCell ref="K64:L64"/>
    <mergeCell ref="Q28:R28"/>
    <mergeCell ref="S28:T28"/>
    <mergeCell ref="D44:V44"/>
    <mergeCell ref="D45:D47"/>
    <mergeCell ref="E45:H45"/>
    <mergeCell ref="I45:L45"/>
    <mergeCell ref="M45:P45"/>
    <mergeCell ref="Q45:T45"/>
    <mergeCell ref="U45:U47"/>
    <mergeCell ref="V45:V47"/>
    <mergeCell ref="E46:F46"/>
    <mergeCell ref="G46:H46"/>
    <mergeCell ref="I46:J46"/>
    <mergeCell ref="K46:L46"/>
    <mergeCell ref="M64:N64"/>
    <mergeCell ref="O64:P64"/>
    <mergeCell ref="Q46:R46"/>
    <mergeCell ref="S46:T46"/>
    <mergeCell ref="Q64:R64"/>
    <mergeCell ref="S64:T64"/>
    <mergeCell ref="D62:V62"/>
    <mergeCell ref="D63:D65"/>
    <mergeCell ref="E63:H63"/>
    <mergeCell ref="I63:L63"/>
    <mergeCell ref="M63:P63"/>
    <mergeCell ref="Q63:T63"/>
    <mergeCell ref="U63:U65"/>
    <mergeCell ref="V63:V65"/>
    <mergeCell ref="E64:F64"/>
    <mergeCell ref="G64:H64"/>
  </mergeCells>
  <phoneticPr fontId="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98D9-4AD1-4530-BA7B-813764E2CBE1}">
  <dimension ref="A1:H28"/>
  <sheetViews>
    <sheetView workbookViewId="0">
      <selection activeCell="I24" sqref="I24"/>
    </sheetView>
  </sheetViews>
  <sheetFormatPr baseColWidth="10" defaultRowHeight="14.4" x14ac:dyDescent="0.3"/>
  <sheetData>
    <row r="1" spans="1:8" ht="15" thickBot="1" x14ac:dyDescent="0.35">
      <c r="A1" s="55" t="s">
        <v>36</v>
      </c>
      <c r="B1" s="55">
        <v>2019</v>
      </c>
      <c r="C1" s="55">
        <v>2020</v>
      </c>
      <c r="D1" s="56">
        <v>2021</v>
      </c>
      <c r="E1" s="56">
        <v>2022</v>
      </c>
      <c r="F1" s="56">
        <v>2023</v>
      </c>
      <c r="G1" s="56">
        <v>2024</v>
      </c>
      <c r="H1" s="56">
        <v>2025</v>
      </c>
    </row>
    <row r="2" spans="1:8" x14ac:dyDescent="0.3">
      <c r="A2" s="52" t="s">
        <v>18</v>
      </c>
      <c r="B2" s="60">
        <v>226057.25</v>
      </c>
      <c r="C2" s="60">
        <v>190427</v>
      </c>
      <c r="D2" s="57">
        <v>186841</v>
      </c>
      <c r="E2" s="57">
        <v>183456</v>
      </c>
      <c r="F2" s="57">
        <f>'2023 VS 2022'!T30</f>
        <v>164745</v>
      </c>
      <c r="G2" s="57">
        <f>'2024 VS 2023'!T30</f>
        <v>209587</v>
      </c>
      <c r="H2" s="57">
        <f>'ENE - JUN 2025 VS 2024'!T31</f>
        <v>232459</v>
      </c>
    </row>
    <row r="3" spans="1:8" x14ac:dyDescent="0.3">
      <c r="A3" s="53" t="s">
        <v>19</v>
      </c>
      <c r="B3" s="61">
        <v>212764</v>
      </c>
      <c r="C3" s="61">
        <v>218750</v>
      </c>
      <c r="D3" s="58">
        <v>200183</v>
      </c>
      <c r="E3" s="58">
        <v>185501</v>
      </c>
      <c r="F3" s="58">
        <f>'2023 VS 2022'!T31</f>
        <v>184018</v>
      </c>
      <c r="G3" s="58">
        <f>'2024 VS 2023'!T31</f>
        <v>202850</v>
      </c>
      <c r="H3" s="58">
        <f>'ENE - JUN 2025 VS 2024'!T32</f>
        <v>209309</v>
      </c>
    </row>
    <row r="4" spans="1:8" x14ac:dyDescent="0.3">
      <c r="A4" s="53" t="s">
        <v>20</v>
      </c>
      <c r="B4" s="61">
        <v>234468.5</v>
      </c>
      <c r="C4" s="61">
        <v>197159</v>
      </c>
      <c r="D4" s="58">
        <v>228015</v>
      </c>
      <c r="E4" s="58">
        <v>209067</v>
      </c>
      <c r="F4" s="58">
        <f>'2023 VS 2022'!T32</f>
        <v>185338</v>
      </c>
      <c r="G4" s="58">
        <f>'2024 VS 2023'!T32</f>
        <v>228561</v>
      </c>
      <c r="H4" s="58">
        <f>'ENE - JUN 2025 VS 2024'!T33</f>
        <v>243970</v>
      </c>
    </row>
    <row r="5" spans="1:8" x14ac:dyDescent="0.3">
      <c r="A5" s="53" t="s">
        <v>21</v>
      </c>
      <c r="B5" s="61">
        <v>230239.25</v>
      </c>
      <c r="C5" s="61">
        <v>199036</v>
      </c>
      <c r="D5" s="58">
        <v>199651</v>
      </c>
      <c r="E5" s="58">
        <v>198363</v>
      </c>
      <c r="F5" s="58">
        <f>'2023 VS 2022'!T33</f>
        <v>171935</v>
      </c>
      <c r="G5" s="58">
        <f>'2024 VS 2023'!T33</f>
        <v>187640</v>
      </c>
      <c r="H5" s="58">
        <f>'ENE - JUN 2025 VS 2024'!T34</f>
        <v>226349</v>
      </c>
    </row>
    <row r="6" spans="1:8" x14ac:dyDescent="0.3">
      <c r="A6" s="53" t="s">
        <v>22</v>
      </c>
      <c r="B6" s="61">
        <v>216551</v>
      </c>
      <c r="C6" s="61">
        <v>209619</v>
      </c>
      <c r="D6" s="58">
        <v>188498</v>
      </c>
      <c r="E6" s="58">
        <v>199339</v>
      </c>
      <c r="F6" s="58">
        <f>'2023 VS 2022'!T34</f>
        <v>194638</v>
      </c>
      <c r="G6" s="58">
        <f>'2024 VS 2023'!T34</f>
        <v>192880</v>
      </c>
      <c r="H6" s="58">
        <f>'ENE - JUN 2025 VS 2024'!T35</f>
        <v>217057</v>
      </c>
    </row>
    <row r="7" spans="1:8" x14ac:dyDescent="0.3">
      <c r="A7" s="53" t="s">
        <v>23</v>
      </c>
      <c r="B7" s="61">
        <v>222633</v>
      </c>
      <c r="C7" s="61">
        <v>171500</v>
      </c>
      <c r="D7" s="58">
        <v>181612</v>
      </c>
      <c r="E7" s="58">
        <v>190115</v>
      </c>
      <c r="F7" s="58">
        <f>'2023 VS 2022'!T35</f>
        <v>208507</v>
      </c>
      <c r="G7" s="58">
        <f>'2024 VS 2023'!T35</f>
        <v>187783</v>
      </c>
      <c r="H7" s="58">
        <f>'ENE - JUN 2025 VS 2024'!T36</f>
        <v>217323</v>
      </c>
    </row>
    <row r="8" spans="1:8" x14ac:dyDescent="0.3">
      <c r="A8" s="53" t="s">
        <v>25</v>
      </c>
      <c r="B8" s="61">
        <v>214924.25</v>
      </c>
      <c r="C8" s="61">
        <v>191596</v>
      </c>
      <c r="D8" s="58">
        <v>175344</v>
      </c>
      <c r="E8" s="58">
        <v>192006</v>
      </c>
      <c r="F8" s="58">
        <f>'2023 VS 2022'!T36</f>
        <v>208839</v>
      </c>
      <c r="G8" s="58">
        <f>'2024 VS 2023'!T36</f>
        <v>245010</v>
      </c>
      <c r="H8" s="58">
        <f>'ENE - JUN 2025 VS 2024'!T37</f>
        <v>0</v>
      </c>
    </row>
    <row r="9" spans="1:8" x14ac:dyDescent="0.3">
      <c r="A9" s="53" t="s">
        <v>26</v>
      </c>
      <c r="B9" s="61">
        <v>225256.25</v>
      </c>
      <c r="C9" s="61">
        <v>191067</v>
      </c>
      <c r="D9" s="58">
        <v>202484</v>
      </c>
      <c r="E9" s="58">
        <v>187836</v>
      </c>
      <c r="F9" s="58">
        <f>'2023 VS 2022'!T37</f>
        <v>222592</v>
      </c>
      <c r="G9" s="58">
        <f>'2024 VS 2023'!T37</f>
        <v>211240</v>
      </c>
      <c r="H9" s="58">
        <f>'ENE - JUN 2025 VS 2024'!T38</f>
        <v>0</v>
      </c>
    </row>
    <row r="10" spans="1:8" x14ac:dyDescent="0.3">
      <c r="A10" s="53" t="s">
        <v>27</v>
      </c>
      <c r="B10" s="61">
        <v>209864.5</v>
      </c>
      <c r="C10" s="61">
        <v>176930</v>
      </c>
      <c r="D10" s="58">
        <v>189372</v>
      </c>
      <c r="E10" s="58">
        <v>185810</v>
      </c>
      <c r="F10" s="58">
        <f>'2023 VS 2022'!T38</f>
        <v>210836</v>
      </c>
      <c r="G10" s="58">
        <f>'2024 VS 2023'!T38</f>
        <v>199018</v>
      </c>
      <c r="H10" s="58">
        <f>'ENE - JUN 2025 VS 2024'!T39</f>
        <v>0</v>
      </c>
    </row>
    <row r="11" spans="1:8" x14ac:dyDescent="0.3">
      <c r="A11" s="53" t="s">
        <v>28</v>
      </c>
      <c r="B11" s="61">
        <v>175624</v>
      </c>
      <c r="C11" s="61">
        <v>206055</v>
      </c>
      <c r="D11" s="58">
        <v>207369</v>
      </c>
      <c r="E11" s="58">
        <v>164163</v>
      </c>
      <c r="F11" s="58">
        <f>'2023 VS 2022'!T39</f>
        <v>198747</v>
      </c>
      <c r="G11" s="58">
        <f>'2024 VS 2023'!T39</f>
        <v>199309</v>
      </c>
      <c r="H11" s="58">
        <f>'ENE - JUN 2025 VS 2024'!T40</f>
        <v>0</v>
      </c>
    </row>
    <row r="12" spans="1:8" x14ac:dyDescent="0.3">
      <c r="A12" s="53" t="s">
        <v>29</v>
      </c>
      <c r="B12" s="61">
        <v>199529.25</v>
      </c>
      <c r="C12" s="61">
        <v>201889</v>
      </c>
      <c r="D12" s="58">
        <v>186169</v>
      </c>
      <c r="E12" s="58">
        <v>183470</v>
      </c>
      <c r="F12" s="58">
        <f>'2023 VS 2022'!T40</f>
        <v>212333</v>
      </c>
      <c r="G12" s="58">
        <f>'2024 VS 2023'!T40</f>
        <v>221607</v>
      </c>
      <c r="H12" s="58">
        <f>'ENE - JUN 2025 VS 2024'!T41</f>
        <v>0</v>
      </c>
    </row>
    <row r="13" spans="1:8" ht="15" thickBot="1" x14ac:dyDescent="0.35">
      <c r="A13" s="54" t="s">
        <v>30</v>
      </c>
      <c r="B13" s="62">
        <v>224552</v>
      </c>
      <c r="C13" s="62">
        <v>205386</v>
      </c>
      <c r="D13" s="59">
        <v>214907</v>
      </c>
      <c r="E13" s="59">
        <v>193285</v>
      </c>
      <c r="F13" s="59">
        <f>'2023 VS 2022'!T41</f>
        <v>199478</v>
      </c>
      <c r="G13" s="59">
        <f>'2024 VS 2023'!T41</f>
        <v>224695</v>
      </c>
      <c r="H13" s="59">
        <f>'ENE - JUN 2025 VS 2024'!T42</f>
        <v>0</v>
      </c>
    </row>
    <row r="15" spans="1:8" ht="15" thickBot="1" x14ac:dyDescent="0.35"/>
    <row r="16" spans="1:8" ht="15" thickBot="1" x14ac:dyDescent="0.35">
      <c r="A16" s="55" t="s">
        <v>37</v>
      </c>
      <c r="B16" s="55">
        <v>2019</v>
      </c>
      <c r="C16" s="55">
        <v>2020</v>
      </c>
      <c r="D16" s="56">
        <v>2021</v>
      </c>
      <c r="E16" s="56">
        <v>2022</v>
      </c>
      <c r="F16" s="56">
        <v>2023</v>
      </c>
      <c r="G16" s="56">
        <v>2024</v>
      </c>
      <c r="H16" s="56">
        <v>2025</v>
      </c>
    </row>
    <row r="17" spans="1:8" x14ac:dyDescent="0.3">
      <c r="A17" s="52" t="s">
        <v>18</v>
      </c>
      <c r="B17" s="60">
        <v>391269.5</v>
      </c>
      <c r="C17" s="60">
        <v>329558</v>
      </c>
      <c r="D17" s="57">
        <v>330241</v>
      </c>
      <c r="E17" s="57">
        <v>327861</v>
      </c>
      <c r="F17" s="57">
        <f>'2023 VS 2022'!U30</f>
        <v>297051</v>
      </c>
      <c r="G17" s="57">
        <f>'2024 VS 2023'!U30</f>
        <v>380982</v>
      </c>
      <c r="H17" s="57">
        <f>'ENE - JUN 2025 VS 2024'!U31</f>
        <v>429132</v>
      </c>
    </row>
    <row r="18" spans="1:8" x14ac:dyDescent="0.3">
      <c r="A18" s="53" t="s">
        <v>19</v>
      </c>
      <c r="B18" s="60">
        <v>368470</v>
      </c>
      <c r="C18" s="61">
        <v>380205</v>
      </c>
      <c r="D18" s="58">
        <v>353064</v>
      </c>
      <c r="E18" s="58">
        <v>334065</v>
      </c>
      <c r="F18" s="58">
        <f>'2023 VS 2022'!U31</f>
        <v>328814</v>
      </c>
      <c r="G18" s="58">
        <f>'2024 VS 2023'!U31</f>
        <v>368305</v>
      </c>
      <c r="H18" s="58">
        <f>'ENE - JUN 2025 VS 2024'!U32</f>
        <v>382772</v>
      </c>
    </row>
    <row r="19" spans="1:8" x14ac:dyDescent="0.3">
      <c r="A19" s="53" t="s">
        <v>20</v>
      </c>
      <c r="B19" s="60">
        <v>411459</v>
      </c>
      <c r="C19" s="61">
        <v>347565</v>
      </c>
      <c r="D19" s="58">
        <v>405061</v>
      </c>
      <c r="E19" s="58">
        <v>381076</v>
      </c>
      <c r="F19" s="58">
        <f>'2023 VS 2022'!U32</f>
        <v>332269</v>
      </c>
      <c r="G19" s="58">
        <f>'2024 VS 2023'!U32</f>
        <v>413859</v>
      </c>
      <c r="H19" s="58">
        <f>'ENE - JUN 2025 VS 2024'!U33</f>
        <v>449289</v>
      </c>
    </row>
    <row r="20" spans="1:8" x14ac:dyDescent="0.3">
      <c r="A20" s="53" t="s">
        <v>21</v>
      </c>
      <c r="B20" s="60">
        <v>399702.5</v>
      </c>
      <c r="C20" s="61">
        <v>346764</v>
      </c>
      <c r="D20" s="58">
        <v>356517</v>
      </c>
      <c r="E20" s="58">
        <v>360812</v>
      </c>
      <c r="F20" s="58">
        <f>'2023 VS 2022'!U33</f>
        <v>308105</v>
      </c>
      <c r="G20" s="58">
        <f>'2024 VS 2023'!U33</f>
        <v>337041</v>
      </c>
      <c r="H20" s="58">
        <f>'ENE - JUN 2025 VS 2024'!U34</f>
        <v>416086</v>
      </c>
    </row>
    <row r="21" spans="1:8" x14ac:dyDescent="0.3">
      <c r="A21" s="53" t="s">
        <v>22</v>
      </c>
      <c r="B21" s="60">
        <v>373429</v>
      </c>
      <c r="C21" s="61">
        <v>363687</v>
      </c>
      <c r="D21" s="58">
        <v>329412</v>
      </c>
      <c r="E21" s="58">
        <v>356894</v>
      </c>
      <c r="F21" s="58">
        <f>'2023 VS 2022'!U34</f>
        <v>348006</v>
      </c>
      <c r="G21" s="58">
        <f>'2024 VS 2023'!U34</f>
        <v>348988</v>
      </c>
      <c r="H21" s="58">
        <f>'ENE - JUN 2025 VS 2024'!U35</f>
        <v>394277</v>
      </c>
    </row>
    <row r="22" spans="1:8" x14ac:dyDescent="0.3">
      <c r="A22" s="53" t="s">
        <v>23</v>
      </c>
      <c r="B22" s="60">
        <v>381833</v>
      </c>
      <c r="C22" s="61">
        <v>297809</v>
      </c>
      <c r="D22" s="58">
        <v>321035</v>
      </c>
      <c r="E22" s="58">
        <v>338090</v>
      </c>
      <c r="F22" s="58">
        <f>'2023 VS 2022'!U35</f>
        <v>376702</v>
      </c>
      <c r="G22" s="58">
        <f>'2024 VS 2023'!U35</f>
        <v>338227</v>
      </c>
      <c r="H22" s="58">
        <f>'ENE - JUN 2025 VS 2024'!U36</f>
        <v>396352</v>
      </c>
    </row>
    <row r="23" spans="1:8" x14ac:dyDescent="0.3">
      <c r="A23" s="53" t="s">
        <v>25</v>
      </c>
      <c r="B23" s="60">
        <v>370800.5</v>
      </c>
      <c r="C23" s="61">
        <v>334800</v>
      </c>
      <c r="D23" s="58">
        <v>313358</v>
      </c>
      <c r="E23" s="58">
        <v>342870</v>
      </c>
      <c r="F23" s="58">
        <f>'2023 VS 2022'!U36</f>
        <v>377158</v>
      </c>
      <c r="G23" s="58">
        <f>'2024 VS 2023'!U36</f>
        <v>450514</v>
      </c>
      <c r="H23" s="58">
        <f>'ENE - JUN 2025 VS 2024'!U37</f>
        <v>0</v>
      </c>
    </row>
    <row r="24" spans="1:8" x14ac:dyDescent="0.3">
      <c r="A24" s="53" t="s">
        <v>26</v>
      </c>
      <c r="B24" s="60">
        <v>386192.5</v>
      </c>
      <c r="C24" s="61">
        <v>332331</v>
      </c>
      <c r="D24" s="58">
        <v>362698</v>
      </c>
      <c r="E24" s="58">
        <v>338282</v>
      </c>
      <c r="F24" s="58">
        <f>'2023 VS 2022'!U37</f>
        <v>400781</v>
      </c>
      <c r="G24" s="58">
        <f>'2024 VS 2023'!U37</f>
        <v>390725</v>
      </c>
      <c r="H24" s="58">
        <f>'ENE - JUN 2025 VS 2024'!U38</f>
        <v>0</v>
      </c>
    </row>
    <row r="25" spans="1:8" x14ac:dyDescent="0.3">
      <c r="A25" s="53" t="s">
        <v>27</v>
      </c>
      <c r="B25" s="60">
        <v>363267</v>
      </c>
      <c r="C25" s="61">
        <v>307425</v>
      </c>
      <c r="D25" s="58">
        <v>336687</v>
      </c>
      <c r="E25" s="58">
        <v>333094</v>
      </c>
      <c r="F25" s="58">
        <f>'2023 VS 2022'!U38</f>
        <v>379681</v>
      </c>
      <c r="G25" s="58">
        <f>'2024 VS 2023'!U38</f>
        <v>364327</v>
      </c>
      <c r="H25" s="58">
        <f>'ENE - JUN 2025 VS 2024'!U39</f>
        <v>0</v>
      </c>
    </row>
    <row r="26" spans="1:8" x14ac:dyDescent="0.3">
      <c r="A26" s="53" t="s">
        <v>28</v>
      </c>
      <c r="B26" s="60">
        <v>300847</v>
      </c>
      <c r="C26" s="61">
        <v>358221</v>
      </c>
      <c r="D26" s="58">
        <v>371478</v>
      </c>
      <c r="E26" s="58">
        <v>295163</v>
      </c>
      <c r="F26" s="58">
        <f>'2023 VS 2022'!U39</f>
        <v>357057</v>
      </c>
      <c r="G26" s="58">
        <f>'2024 VS 2023'!U39</f>
        <v>354858</v>
      </c>
      <c r="H26" s="58">
        <f>'ENE - JUN 2025 VS 2024'!U40</f>
        <v>0</v>
      </c>
    </row>
    <row r="27" spans="1:8" x14ac:dyDescent="0.3">
      <c r="A27" s="53" t="s">
        <v>29</v>
      </c>
      <c r="B27" s="60">
        <v>343314.5</v>
      </c>
      <c r="C27" s="61">
        <v>353538</v>
      </c>
      <c r="D27" s="58">
        <v>333050</v>
      </c>
      <c r="E27" s="58">
        <v>327315</v>
      </c>
      <c r="F27" s="58">
        <f>'2023 VS 2022'!U40</f>
        <v>380580</v>
      </c>
      <c r="G27" s="58">
        <f>'2024 VS 2023'!U40</f>
        <v>393260</v>
      </c>
      <c r="H27" s="58">
        <f>'ENE - JUN 2025 VS 2024'!U41</f>
        <v>0</v>
      </c>
    </row>
    <row r="28" spans="1:8" ht="15" thickBot="1" x14ac:dyDescent="0.35">
      <c r="A28" s="54" t="s">
        <v>30</v>
      </c>
      <c r="B28" s="63">
        <v>390894</v>
      </c>
      <c r="C28" s="62">
        <v>366873</v>
      </c>
      <c r="D28" s="59">
        <v>386876</v>
      </c>
      <c r="E28" s="59">
        <v>346922</v>
      </c>
      <c r="F28" s="59">
        <f>'2023 VS 2022'!U41</f>
        <v>360742</v>
      </c>
      <c r="G28" s="59">
        <f>'2024 VS 2023'!U41</f>
        <v>404107</v>
      </c>
      <c r="H28" s="59">
        <f>'ENE - JUN 2025 VS 2024'!U42</f>
        <v>0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 - JUN 2025 VS 2024</vt:lpstr>
      <vt:lpstr>2024 VS 2023</vt:lpstr>
      <vt:lpstr>2023 VS 2022</vt:lpstr>
      <vt:lpstr>2022 VS 2021</vt:lpstr>
      <vt:lpstr>2021 VS 2020</vt:lpstr>
      <vt:lpstr>2020 VS 2019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2020-08-18T18:39:30Z</dcterms:created>
  <dcterms:modified xsi:type="dcterms:W3CDTF">2025-08-26T21:49:07Z</dcterms:modified>
</cp:coreProperties>
</file>